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 codeName="{51196F13-6AD0-C1B8-E2B4-A1F9AE17003E}"/>
  <workbookPr showInkAnnotation="0" codeName="ThisWorkbook"/>
  <bookViews>
    <workbookView xWindow="0" yWindow="0" windowWidth="25440" windowHeight="12300" tabRatio="461" activeTab="2"/>
  </bookViews>
  <sheets>
    <sheet name="DATOS EMPRESA" sheetId="5" r:id="rId1"/>
    <sheet name="EXPLOTACIÓN" sheetId="1" r:id="rId2"/>
    <sheet name="CAPITAL" sheetId="2" r:id="rId3"/>
    <sheet name="ACTIVO" sheetId="4" r:id="rId4"/>
    <sheet name="PATRIMONIO NETO Y PASIVO" sheetId="3" r:id="rId5"/>
    <sheet name="CODIGOS EMPRESA" sheetId="6" state="hidden" r:id="rId6"/>
  </sheets>
  <definedNames>
    <definedName name="ListaEmpresas">'CODIGOS EMPRESA'!$A:$B</definedName>
    <definedName name="NombresEmpresas">'CODIGOS EMPRESA'!$A:$A</definedName>
  </definedNames>
  <calcPr calcId="125725"/>
</workbook>
</file>

<file path=xl/calcChain.xml><?xml version="1.0" encoding="utf-8"?>
<calcChain xmlns="http://schemas.openxmlformats.org/spreadsheetml/2006/main">
  <c r="D14" i="2"/>
  <c r="E14"/>
  <c r="F14"/>
  <c r="G14"/>
  <c r="C14"/>
  <c r="C80" i="3" l="1"/>
  <c r="C22"/>
  <c r="C50" i="1"/>
  <c r="F10" i="3"/>
  <c r="G10"/>
  <c r="F16"/>
  <c r="G16"/>
  <c r="F22"/>
  <c r="G22"/>
  <c r="F34"/>
  <c r="G34"/>
  <c r="F46"/>
  <c r="F44" s="1"/>
  <c r="G46"/>
  <c r="F52"/>
  <c r="G52"/>
  <c r="F71"/>
  <c r="G71"/>
  <c r="F80"/>
  <c r="G80"/>
  <c r="G65" s="1"/>
  <c r="F8" i="4"/>
  <c r="G8"/>
  <c r="F16"/>
  <c r="G16"/>
  <c r="F21"/>
  <c r="G21"/>
  <c r="F25"/>
  <c r="G25"/>
  <c r="F32"/>
  <c r="G32"/>
  <c r="F45"/>
  <c r="G26" i="2" s="1"/>
  <c r="G45" i="4"/>
  <c r="F53"/>
  <c r="G53"/>
  <c r="F62"/>
  <c r="G62"/>
  <c r="F69"/>
  <c r="G69"/>
  <c r="F78"/>
  <c r="F109" i="2" s="1"/>
  <c r="G107" s="1"/>
  <c r="G78" i="4"/>
  <c r="G109" i="2" s="1"/>
  <c r="F11"/>
  <c r="G11"/>
  <c r="F19"/>
  <c r="G19"/>
  <c r="F33"/>
  <c r="G33"/>
  <c r="F44"/>
  <c r="F64" s="1"/>
  <c r="G44"/>
  <c r="G64" s="1"/>
  <c r="F54"/>
  <c r="G54"/>
  <c r="F73"/>
  <c r="F68" s="1"/>
  <c r="G73"/>
  <c r="G68" s="1"/>
  <c r="F82"/>
  <c r="F81" s="1"/>
  <c r="G82"/>
  <c r="F89"/>
  <c r="G89"/>
  <c r="F96"/>
  <c r="G96"/>
  <c r="F8" i="1"/>
  <c r="G8"/>
  <c r="F17"/>
  <c r="G17"/>
  <c r="F25"/>
  <c r="F23"/>
  <c r="G25"/>
  <c r="G23" s="1"/>
  <c r="F33"/>
  <c r="G33"/>
  <c r="F38"/>
  <c r="G38"/>
  <c r="F50"/>
  <c r="G50"/>
  <c r="F56"/>
  <c r="G56"/>
  <c r="F68"/>
  <c r="G68"/>
  <c r="F71"/>
  <c r="G71"/>
  <c r="F75"/>
  <c r="F18" i="2" s="1"/>
  <c r="G75" i="1"/>
  <c r="G18" i="2" s="1"/>
  <c r="F80" i="1"/>
  <c r="F20" i="2"/>
  <c r="G80" i="1"/>
  <c r="G20" i="2" s="1"/>
  <c r="F87" i="1"/>
  <c r="G87"/>
  <c r="C34" i="3"/>
  <c r="C46"/>
  <c r="C44" s="1"/>
  <c r="C52"/>
  <c r="C69" i="4"/>
  <c r="E73" i="2"/>
  <c r="E68" s="1"/>
  <c r="D73"/>
  <c r="D68" s="1"/>
  <c r="C73"/>
  <c r="C68"/>
  <c r="C11"/>
  <c r="E33" i="1"/>
  <c r="D33"/>
  <c r="C33"/>
  <c r="C25"/>
  <c r="C23" s="1"/>
  <c r="C17"/>
  <c r="E8"/>
  <c r="C8"/>
  <c r="A2" i="2"/>
  <c r="C10" i="3"/>
  <c r="C16"/>
  <c r="C38" i="1"/>
  <c r="C56"/>
  <c r="C68"/>
  <c r="C71"/>
  <c r="C87"/>
  <c r="C71" i="3"/>
  <c r="E80"/>
  <c r="F29" i="2" s="1"/>
  <c r="D80" i="3"/>
  <c r="D29" i="2" s="1"/>
  <c r="C8" i="4"/>
  <c r="C16"/>
  <c r="C21"/>
  <c r="C25"/>
  <c r="C32"/>
  <c r="C45"/>
  <c r="C53"/>
  <c r="C62"/>
  <c r="C78"/>
  <c r="C109" i="2" s="1"/>
  <c r="D107" s="1"/>
  <c r="E69" i="4"/>
  <c r="D69"/>
  <c r="E62"/>
  <c r="E28" i="2" s="1"/>
  <c r="D62" i="4"/>
  <c r="E53"/>
  <c r="D53"/>
  <c r="E45"/>
  <c r="E26" i="2" s="1"/>
  <c r="D45" i="4"/>
  <c r="E8"/>
  <c r="D8"/>
  <c r="C19" i="2"/>
  <c r="C25"/>
  <c r="C33"/>
  <c r="C44"/>
  <c r="C54"/>
  <c r="C82"/>
  <c r="C81" s="1"/>
  <c r="C89"/>
  <c r="C96"/>
  <c r="E82"/>
  <c r="D82"/>
  <c r="E54"/>
  <c r="D54"/>
  <c r="E44"/>
  <c r="E64" s="1"/>
  <c r="D44"/>
  <c r="E33"/>
  <c r="D33"/>
  <c r="E11"/>
  <c r="E19"/>
  <c r="D11"/>
  <c r="D19"/>
  <c r="A2" i="3"/>
  <c r="A2" i="4"/>
  <c r="A2" i="1"/>
  <c r="C10" i="5"/>
  <c r="C5"/>
  <c r="E78" i="4"/>
  <c r="E109" i="2" s="1"/>
  <c r="F107" s="1"/>
  <c r="D78" i="4"/>
  <c r="D109" i="2" s="1"/>
  <c r="E107" s="1"/>
  <c r="E32" i="4"/>
  <c r="D32"/>
  <c r="E25"/>
  <c r="D25"/>
  <c r="E21"/>
  <c r="D21"/>
  <c r="E16"/>
  <c r="D16"/>
  <c r="D6" s="1"/>
  <c r="E89" i="2"/>
  <c r="D89"/>
  <c r="C80" i="1"/>
  <c r="C20" i="2" s="1"/>
  <c r="C75" i="1"/>
  <c r="C18" i="2" s="1"/>
  <c r="E25" i="1"/>
  <c r="E23" s="1"/>
  <c r="D25"/>
  <c r="D23" s="1"/>
  <c r="E17"/>
  <c r="D17"/>
  <c r="E10" i="3"/>
  <c r="E16"/>
  <c r="E22"/>
  <c r="E34"/>
  <c r="E46"/>
  <c r="E52"/>
  <c r="E71"/>
  <c r="E65" s="1"/>
  <c r="D10"/>
  <c r="D16"/>
  <c r="D22"/>
  <c r="D34"/>
  <c r="D46"/>
  <c r="D52"/>
  <c r="D71"/>
  <c r="D30" i="2" s="1"/>
  <c r="E96"/>
  <c r="D96"/>
  <c r="E38" i="1"/>
  <c r="E50"/>
  <c r="E56"/>
  <c r="E68"/>
  <c r="E71"/>
  <c r="E75"/>
  <c r="E18" i="2" s="1"/>
  <c r="E80" i="1"/>
  <c r="E20" i="2" s="1"/>
  <c r="E87" i="1"/>
  <c r="D8"/>
  <c r="D38"/>
  <c r="D50"/>
  <c r="D56"/>
  <c r="D68"/>
  <c r="D71"/>
  <c r="D75"/>
  <c r="D18" i="2" s="1"/>
  <c r="D80" i="1"/>
  <c r="D20" i="2"/>
  <c r="D87" i="1"/>
  <c r="C65" i="3"/>
  <c r="G29" i="2"/>
  <c r="G30"/>
  <c r="F65" i="3" l="1"/>
  <c r="G27" i="2"/>
  <c r="E81"/>
  <c r="E100"/>
  <c r="G65" i="1"/>
  <c r="D28" i="2"/>
  <c r="F100"/>
  <c r="F41" i="4"/>
  <c r="D44" i="3"/>
  <c r="D64" i="2"/>
  <c r="F27"/>
  <c r="C67" i="1"/>
  <c r="C17" i="2" s="1"/>
  <c r="G67" i="1"/>
  <c r="G17" i="2" s="1"/>
  <c r="F30"/>
  <c r="D81"/>
  <c r="C100"/>
  <c r="C41" i="4"/>
  <c r="F28" i="2"/>
  <c r="G6" i="4"/>
  <c r="D26" i="2"/>
  <c r="E30"/>
  <c r="C6" i="4"/>
  <c r="E67" i="1"/>
  <c r="E44" i="3"/>
  <c r="C64" i="2"/>
  <c r="D100"/>
  <c r="F67" i="1"/>
  <c r="F65"/>
  <c r="G81" i="2"/>
  <c r="G100" s="1"/>
  <c r="G28"/>
  <c r="G25" s="1"/>
  <c r="G41" i="4"/>
  <c r="D65" i="1"/>
  <c r="D41" i="4"/>
  <c r="D82" s="1"/>
  <c r="E41"/>
  <c r="D67" i="1"/>
  <c r="D94" s="1"/>
  <c r="E65"/>
  <c r="E6" i="4"/>
  <c r="D27" i="2"/>
  <c r="E29"/>
  <c r="C65" i="1"/>
  <c r="G10" i="2"/>
  <c r="F26"/>
  <c r="F6" i="4"/>
  <c r="G44" i="3"/>
  <c r="D17" i="2"/>
  <c r="D10" s="1"/>
  <c r="C10"/>
  <c r="E94" i="1"/>
  <c r="E17" i="2"/>
  <c r="E10" s="1"/>
  <c r="F17"/>
  <c r="F10" s="1"/>
  <c r="F94" i="1"/>
  <c r="C94"/>
  <c r="E27" i="2"/>
  <c r="D65" i="3"/>
  <c r="F82" i="4" l="1"/>
  <c r="E82"/>
  <c r="F25" i="2"/>
  <c r="C82" i="4"/>
  <c r="C98" i="1"/>
  <c r="C8" i="2" s="1"/>
  <c r="C40" s="1"/>
  <c r="C105" s="1"/>
  <c r="C111" s="1"/>
  <c r="F98" i="1"/>
  <c r="F8" i="2" s="1"/>
  <c r="D98" i="1"/>
  <c r="D103" s="1"/>
  <c r="D110" s="1"/>
  <c r="D28" i="3" s="1"/>
  <c r="D8" s="1"/>
  <c r="D6" s="1"/>
  <c r="D91" s="1"/>
  <c r="D85" i="4" s="1"/>
  <c r="D25" i="2"/>
  <c r="G94" i="1"/>
  <c r="G98" s="1"/>
  <c r="G82" i="4"/>
  <c r="E25" i="2"/>
  <c r="E98" i="1"/>
  <c r="E8" i="2" s="1"/>
  <c r="D8"/>
  <c r="C103" i="1"/>
  <c r="C110" s="1"/>
  <c r="C28" i="3" s="1"/>
  <c r="C8" s="1"/>
  <c r="C6" s="1"/>
  <c r="C91" s="1"/>
  <c r="G8" i="2"/>
  <c r="G40" s="1"/>
  <c r="G105" s="1"/>
  <c r="G111" s="1"/>
  <c r="G103" i="1"/>
  <c r="G110" s="1"/>
  <c r="G28" i="3" s="1"/>
  <c r="G8" s="1"/>
  <c r="G6" s="1"/>
  <c r="G91" s="1"/>
  <c r="F40" i="2" l="1"/>
  <c r="F105" s="1"/>
  <c r="F111" s="1"/>
  <c r="E40"/>
  <c r="E105" s="1"/>
  <c r="E111" s="1"/>
  <c r="C85" i="4"/>
  <c r="D40" i="2"/>
  <c r="D105" s="1"/>
  <c r="D111" s="1"/>
  <c r="F103" i="1"/>
  <c r="F110" s="1"/>
  <c r="F28" i="3" s="1"/>
  <c r="F8" s="1"/>
  <c r="F6" s="1"/>
  <c r="F91" s="1"/>
  <c r="F85" i="4" s="1"/>
  <c r="E103" i="1"/>
  <c r="E110" s="1"/>
  <c r="E28" i="3" s="1"/>
  <c r="E8" s="1"/>
  <c r="E6" s="1"/>
  <c r="E91" s="1"/>
  <c r="E85" i="4" s="1"/>
  <c r="G85"/>
</calcChain>
</file>

<file path=xl/sharedStrings.xml><?xml version="1.0" encoding="utf-8"?>
<sst xmlns="http://schemas.openxmlformats.org/spreadsheetml/2006/main" count="560" uniqueCount="350">
  <si>
    <t>PREVISIÓN</t>
  </si>
  <si>
    <t>PRESUPUESTO DE EXPLOTACIÓN</t>
  </si>
  <si>
    <t>A) OPERACIONES CONTINUADAS</t>
  </si>
  <si>
    <t>1. IMPORTE NETO DE LA CIFRA DE NEGOCIOS:</t>
  </si>
  <si>
    <t>+</t>
  </si>
  <si>
    <t>a) Ventas</t>
  </si>
  <si>
    <t>b) Prestaciones de servicios</t>
  </si>
  <si>
    <t>2. VARIACIÓN DE EXISTENCIAS DE PRODUCTOS TERMINADOS Y EN CURSO DE FABRICACIÓN</t>
  </si>
  <si>
    <t>+/-</t>
  </si>
  <si>
    <t>3. TRABAJOS REALIZADOS POR LA EMPRESA PARA SU ACTIVO</t>
  </si>
  <si>
    <t>4. APROVISIONAMIENTOS:</t>
  </si>
  <si>
    <t>-</t>
  </si>
  <si>
    <t>a) Consumo de mercaderías</t>
  </si>
  <si>
    <t>b) Consumo de materias primas y otras materias consumibles</t>
  </si>
  <si>
    <t>c) Trabajos realizados por otras empresas</t>
  </si>
  <si>
    <t>d) Deterioro de mercaderías, materias primas y otros aprovisionamientos</t>
  </si>
  <si>
    <t>5. OTROS INGRESOS DE EXPLOTACIÓN:</t>
  </si>
  <si>
    <t>a) Ingresos accesorios y otros de gestión corriente</t>
  </si>
  <si>
    <t>b) Subvenciones de explotación incorporadas al resultado del ejercicio</t>
  </si>
  <si>
    <t xml:space="preserve">     - De la Administración de la Comunidad Autónoma</t>
  </si>
  <si>
    <t xml:space="preserve">     - De Organismos Autónomos de la Comunidad Autónoma</t>
  </si>
  <si>
    <t xml:space="preserve">     - De otros del Sector Público Autonómico con presupuestos limitativos</t>
  </si>
  <si>
    <t xml:space="preserve">     - Del Sector Público Autonómico con presupuestos estimativos</t>
  </si>
  <si>
    <t xml:space="preserve">     - De la Unión Europea</t>
  </si>
  <si>
    <t xml:space="preserve">     - De otros </t>
  </si>
  <si>
    <t>6. GASTOS DE PERSONAL:</t>
  </si>
  <si>
    <t>a) Sueldos, salarios y asimilados</t>
  </si>
  <si>
    <t>b) Cargas sociales</t>
  </si>
  <si>
    <t>c) Provisiones</t>
  </si>
  <si>
    <t>7. OTROS GASTOS DE EXPLOTACIÓN:</t>
  </si>
  <si>
    <t>a) Servicios exteriores</t>
  </si>
  <si>
    <t>b) Tributos</t>
  </si>
  <si>
    <t>c) Pérdidas, deterioro y variación de provisiones por operaciones comerciales</t>
  </si>
  <si>
    <t>d) Otros gastos de gestión corriente</t>
  </si>
  <si>
    <t>8. AMORTIZACIÓN DE INMOVILIZADO</t>
  </si>
  <si>
    <t>9. IMPUTACIÓN DE SUBVENCIONES DE INMOVILIZADO NO FINANCIERO Y OTRAS</t>
  </si>
  <si>
    <t>10. EXCESO DE PROVISIONES</t>
  </si>
  <si>
    <t>11. DETERIORO Y RESULTADO POR ENAJENACIONES DEL INMOVILIZADO:</t>
  </si>
  <si>
    <t>a) Deterioros y pérdidas</t>
  </si>
  <si>
    <t>b) Resultados por enajenaciones y otras</t>
  </si>
  <si>
    <t>12. DIFERENCIA NEGATIVA POR COMBINACIONES DE NEGOCIOS</t>
  </si>
  <si>
    <t>13. SUBVENCIONES CONCEDIDAS Y TRANSFERENCIAS REALIZADAS POR LA ENTIDAD:</t>
  </si>
  <si>
    <t>a) Al Sector Público Autonómico con presupuestos estimativos</t>
  </si>
  <si>
    <t>b) A otros</t>
  </si>
  <si>
    <t>14. DETERIORO DEL FONDO DE COMERCIO DE CONSOLIDACIÓN</t>
  </si>
  <si>
    <t>15. OTROS RESULTADOS</t>
  </si>
  <si>
    <t>A1) RESULTADO DE EXPLOTACIÓN
 (1+/-2+3-4+5-6-7-8+9+10+/-11-12-13-14+/-15)</t>
  </si>
  <si>
    <t>=</t>
  </si>
  <si>
    <t>16. INGRESOS FINANCIEROS:</t>
  </si>
  <si>
    <t>a) De participaciones en instrumentos de patrimonio</t>
  </si>
  <si>
    <t xml:space="preserve">     a1) En empresas del grupo y asociadas</t>
  </si>
  <si>
    <t xml:space="preserve">     a2) En terceros</t>
  </si>
  <si>
    <t>b) De valores negociables y otros instrumentos financieros</t>
  </si>
  <si>
    <t xml:space="preserve">     b1) De empresas del grupo y asociadas</t>
  </si>
  <si>
    <t xml:space="preserve">     b2) De terceros</t>
  </si>
  <si>
    <t>17. GASTOS FINANCIEROS:</t>
  </si>
  <si>
    <t>a) Por deudas con empresas del grupo y asociadas</t>
  </si>
  <si>
    <t>b) Por deudas con terceros</t>
  </si>
  <si>
    <t>c) Por actualización de provisiones</t>
  </si>
  <si>
    <t>18. VARIACIÓN DE VALOR RAZONABLE EN INSTRUMENTOS FINANCIEROS:</t>
  </si>
  <si>
    <t>a) Cartera de negociación y otros</t>
  </si>
  <si>
    <t>b) Imputación al resultado del ejercicio por activos financieros disponibles para la venta</t>
  </si>
  <si>
    <t>19. DIFERENCIAS DE CAMBIO</t>
  </si>
  <si>
    <t>20. DETERIORO Y RESULTADO POR ENAJENACIONES DE INSTRUMENTOS FINANCIEROS:</t>
  </si>
  <si>
    <t>21. IMPUTACIÓN DE SUBVENCIONES, DONACIONES Y LEGADOS DE CARÁCTER FINANCIERO</t>
  </si>
  <si>
    <t>A2) RESULTADO FINANCIERO (16-17+/-18+/-19+/-20+21)</t>
  </si>
  <si>
    <t>22. RESULTADOS DE ASOCIADAS POR EL MÉTODO DE LA PARTICIPACIÓN</t>
  </si>
  <si>
    <t>A3) RESULTADO ANTES DE IMPUESTOS (A1+A2+/-22)</t>
  </si>
  <si>
    <t>23. IMPUESTO SOBRE BENEFICIOS</t>
  </si>
  <si>
    <t>A4) RESULTADO DEL EJERCICIO PROCEDENTE DE OPERACIONES CONTINUADAS (A3-23)</t>
  </si>
  <si>
    <t>B) OPERACIONES INTERRUMPIDAS</t>
  </si>
  <si>
    <t>24. RESULTADO DEL EJERCICIO PROCEDENTE DE OPERACIONES INTERRUMPIDAS NETO DE IMPUESTOS</t>
  </si>
  <si>
    <t>A5) RESULTADO DEL EJERCICIO (A4+/-24)</t>
  </si>
  <si>
    <t>PRESUPUESTO DE CAPITAL</t>
  </si>
  <si>
    <t>A) FLUJOS DE EFECTIVO DE LAS ACTIVIDADES DE EXPLOTACIÓN</t>
  </si>
  <si>
    <t>1. RESULTADO DEL EJERCICIO ANTES DE IMPUESTOS</t>
  </si>
  <si>
    <t>2. AJUSTES DEL RESULTADO</t>
  </si>
  <si>
    <t xml:space="preserve">a) Amortización del inmovilizado </t>
  </si>
  <si>
    <t>(+)</t>
  </si>
  <si>
    <t xml:space="preserve">b) Correcciones valorativas por deterioro </t>
  </si>
  <si>
    <t>(+/-)</t>
  </si>
  <si>
    <t xml:space="preserve">c) Variación de provisiones </t>
  </si>
  <si>
    <t xml:space="preserve">d) Imputación de subvenciones </t>
  </si>
  <si>
    <t>(-)</t>
  </si>
  <si>
    <t xml:space="preserve">e) Resultados por bajas y enajenaciones de inmovilizado </t>
  </si>
  <si>
    <t>f ) Resultados por bajas y enajenaciones de instrumentos financieros</t>
  </si>
  <si>
    <t>g) Ingresos financieros</t>
  </si>
  <si>
    <t>h) Gastos financieros</t>
  </si>
  <si>
    <t xml:space="preserve">i ) Diferencias de cambio </t>
  </si>
  <si>
    <t xml:space="preserve">j ) Variación del valor razonable en instrumentos financieros </t>
  </si>
  <si>
    <t xml:space="preserve">k) Otros ingresos y gastos </t>
  </si>
  <si>
    <t xml:space="preserve">l ) Resultado de asociadas por el método de la participación </t>
  </si>
  <si>
    <t xml:space="preserve">m) Deterioro del Fondo de Comercio de consolidación </t>
  </si>
  <si>
    <t>3. CAMBIOS EN EL CAPITAL CORRIENTE</t>
  </si>
  <si>
    <t xml:space="preserve">a) Existencias </t>
  </si>
  <si>
    <t xml:space="preserve">b) Deudores y otras cuentas a cobrar </t>
  </si>
  <si>
    <t xml:space="preserve">c) Otros activos corrientes </t>
  </si>
  <si>
    <t>d) Acreedores y otras cuentas a pagar</t>
  </si>
  <si>
    <t xml:space="preserve">e) Otros pasivos corrientes </t>
  </si>
  <si>
    <t xml:space="preserve">f) Otros activos y pasivos no corrientes </t>
  </si>
  <si>
    <t>4. OTROS FLUJOS DE EFECTIVO DE LAS ACTIVIDADES DE EXPLOTACIÓN</t>
  </si>
  <si>
    <t>a) Pagos de intereses</t>
  </si>
  <si>
    <t xml:space="preserve">b) Cobros de dividendos </t>
  </si>
  <si>
    <t xml:space="preserve">c) Cobros de intereses </t>
  </si>
  <si>
    <t xml:space="preserve">d) Pagos (cobros) por impuesto sobre beneficios </t>
  </si>
  <si>
    <t>(-/+)</t>
  </si>
  <si>
    <t xml:space="preserve">e) Otros pagos (cobros) </t>
  </si>
  <si>
    <t>5. FLUJOS DE EFECTIVO DE LAS ACTIVIDADES DE EXPLOTACIÓN (+/-1+/-2+/-3+/-4)</t>
  </si>
  <si>
    <t>B) FLUJOS DE EFECTIVO DE LAS ACTIVIDADES DE INVERSIÓN</t>
  </si>
  <si>
    <t>6. PAGOS POR INVERSIONES</t>
  </si>
  <si>
    <t>a) Empresas del grupo y asociadas</t>
  </si>
  <si>
    <t>b) Inmovilizado intangible</t>
  </si>
  <si>
    <t>c) Inmovilizado material</t>
  </si>
  <si>
    <t>d) Inversiones inmobiliarias</t>
  </si>
  <si>
    <t>e) Otros activos financieros</t>
  </si>
  <si>
    <t>f) Activos no corrientes mantenidos para la venta</t>
  </si>
  <si>
    <t>g) Otros activos</t>
  </si>
  <si>
    <t>h) Unidad de negocio</t>
  </si>
  <si>
    <t xml:space="preserve">7. COBROS POR DESINVERSIONES </t>
  </si>
  <si>
    <t>C) FLUJOS DE EFECTIVO DE LAS ACTIVIDADES DE FINANCIACIÓN</t>
  </si>
  <si>
    <t>9. COBROS Y PAGOS POR INSTRUMENTOS DE PATRIMONIO</t>
  </si>
  <si>
    <t xml:space="preserve">a) Emisión de instrumentos de patrimonio </t>
  </si>
  <si>
    <t xml:space="preserve">b) Amortización de instrumentos de patrimonio </t>
  </si>
  <si>
    <t xml:space="preserve">c) Adquisición de instrumentos de patrimonio propio </t>
  </si>
  <si>
    <t>d) Enajenación de instrumentos de patrimonio propio</t>
  </si>
  <si>
    <t xml:space="preserve">e) Subvenciones, donaciones y legados recibidos </t>
  </si>
  <si>
    <t>10. COBROS Y PAGOS POR INSTRUMENTOS DE PASIVO FINANCIERO</t>
  </si>
  <si>
    <t xml:space="preserve">a) Emisión </t>
  </si>
  <si>
    <t xml:space="preserve">     1. Obligaciones y valores similares</t>
  </si>
  <si>
    <t xml:space="preserve">     2. Deudas con entidades de crédito </t>
  </si>
  <si>
    <t xml:space="preserve">     3. Deudas con empresas del grupo y asociadas </t>
  </si>
  <si>
    <t xml:space="preserve">     4. Préstamos procedentes del Sector Público</t>
  </si>
  <si>
    <t xml:space="preserve">     5. Otras </t>
  </si>
  <si>
    <t>b) Devolución y amortización de</t>
  </si>
  <si>
    <t xml:space="preserve">     1. Obligaciones y valores similares </t>
  </si>
  <si>
    <t xml:space="preserve">     4. Otras </t>
  </si>
  <si>
    <t>11. PAGOS POR DIVIDENDOS Y REMUNERACIONES DE OTROS INSTRUMENTOS DE PATRIMONIO</t>
  </si>
  <si>
    <t xml:space="preserve">a) Dividendos </t>
  </si>
  <si>
    <t xml:space="preserve">b) Remuneración de otros instrumentos de patrimonio </t>
  </si>
  <si>
    <t>12. FLUJOS DE EFECTIVO DE LAS ACTIVIDADES DE FINANCIACIÓN (+/-9+/-10-11)</t>
  </si>
  <si>
    <t xml:space="preserve">D) EFECTO DE LAS VARIACIONES DE LOS TIPOS DE CAMBIO </t>
  </si>
  <si>
    <t>E) AUMENTO / DISMINUCION NETA DEL EFECTIVO O EQUIVALENTES (+/-5+/-8+/-12+/-D)</t>
  </si>
  <si>
    <t>Efectivo o equivalentes al comienzo del ejercicio</t>
  </si>
  <si>
    <t>Efectivo o equivalentes al final del ejercicio</t>
  </si>
  <si>
    <t>BALANCE DE SITUACIÓN</t>
  </si>
  <si>
    <t>A) ACTIVO NO CORRIENTE</t>
  </si>
  <si>
    <t>I. INMOVILIZADO INTANGIBLE</t>
  </si>
  <si>
    <t>1. Desarrollo</t>
  </si>
  <si>
    <t>2. Concesiones</t>
  </si>
  <si>
    <t>3. Patentes, licencias, marcas y similares</t>
  </si>
  <si>
    <t>4. Fondo de comercio</t>
  </si>
  <si>
    <t>5. Aplicaciones informáticas</t>
  </si>
  <si>
    <t>6. Otro inmovilizado intangible</t>
  </si>
  <si>
    <t>II. INMOVILIZADO MATERIAL</t>
  </si>
  <si>
    <t>1. Terrenos y construcciones</t>
  </si>
  <si>
    <t>2. Instalaciones técnicas y otro inmovilizado material</t>
  </si>
  <si>
    <t>3. Inmovilizado en curso y anticipos</t>
  </si>
  <si>
    <t>III. INVERSIONES INMOBILIARIAS</t>
  </si>
  <si>
    <t>1. Terrenos</t>
  </si>
  <si>
    <t>2. Construcciones</t>
  </si>
  <si>
    <t>IV. INVERSIONES EN EMPRESAS DEL GRUPO Y ASOCIADAS A LARGO PLAZO</t>
  </si>
  <si>
    <t xml:space="preserve">1. Instrumentos de patrimonio </t>
  </si>
  <si>
    <t xml:space="preserve">2. Créditos a empresas </t>
  </si>
  <si>
    <t>3. Valores representativos de deuda</t>
  </si>
  <si>
    <t>4. Derivados</t>
  </si>
  <si>
    <t>5. Otros activos financieros</t>
  </si>
  <si>
    <t>V. INVERSIONES FINANCIERAS A LARGO PLAZO</t>
  </si>
  <si>
    <t>2. Créditos a terceros</t>
  </si>
  <si>
    <t>VI. ACTIVOS POR IMPUESTO DIFERIDO</t>
  </si>
  <si>
    <t>B) ACTIVO CORRIENTE</t>
  </si>
  <si>
    <t>I. ACTIVOS NO CORRIENTES MANTENIDOS PARA LA VENTA</t>
  </si>
  <si>
    <t>II. EXISTENCIAS</t>
  </si>
  <si>
    <t>1. Comerciales</t>
  </si>
  <si>
    <t>2. Materias primas y otros aprovisionamientos</t>
  </si>
  <si>
    <t>3. Productos en curso</t>
  </si>
  <si>
    <t>4. Productos terminados</t>
  </si>
  <si>
    <t>5. Subproductos, residuos y materiales recuperados</t>
  </si>
  <si>
    <t>6. Anticipos a proveedores</t>
  </si>
  <si>
    <t>III. DEUDORES COMERCIALES Y OTRAS CUENTAS A COBRAR</t>
  </si>
  <si>
    <t>1. Clientes por ventas y prestaciones de servicios</t>
  </si>
  <si>
    <t>2. Clientes, empresas del grupo y asociadas</t>
  </si>
  <si>
    <t>3. Deudores varios</t>
  </si>
  <si>
    <t>4. Personal</t>
  </si>
  <si>
    <t>5. Activos por impuesto corriente</t>
  </si>
  <si>
    <t>6. Otros créditos con las Administraciones Públicas</t>
  </si>
  <si>
    <t>7. Accionistas (socios) por desembolsos exigidos</t>
  </si>
  <si>
    <t>IV. INVERSIONES EN EMPRESAS DEL GRUPO Y ASOCIADAS</t>
  </si>
  <si>
    <t>V. INVERSIONES FINANCIERAS A CORTO PLAZO</t>
  </si>
  <si>
    <t>VI. PERIODIFICACIONES</t>
  </si>
  <si>
    <t>VII. EFECTIVO Y OTROS ACTIVOS LíQUIDOS EQUIVALENTES</t>
  </si>
  <si>
    <t>1. Tesorería</t>
  </si>
  <si>
    <t>2. Otros activos líquidos equivalentes</t>
  </si>
  <si>
    <t>TOTAL ACTIVO</t>
  </si>
  <si>
    <t>A) PATRIMONIO NETO</t>
  </si>
  <si>
    <t>A1) FONDOS PROPIOS</t>
  </si>
  <si>
    <t>I. CAPITAL</t>
  </si>
  <si>
    <t>1. Capital escriturado</t>
  </si>
  <si>
    <t>2. (Capital no exigido)</t>
  </si>
  <si>
    <t>II. PRIMA DE EMISION</t>
  </si>
  <si>
    <t>III. RESERVAS</t>
  </si>
  <si>
    <t>1. Legal y estatutarias</t>
  </si>
  <si>
    <t>2. Otras reservas</t>
  </si>
  <si>
    <t>IV. (ACCIONES Y PARTICIPACIONES EN PATRIMONIO PROPIAS)</t>
  </si>
  <si>
    <t>V. RESULTADOS DE EJERCICIOS ANTERIORES</t>
  </si>
  <si>
    <t>1. Remanente</t>
  </si>
  <si>
    <t>2. (Resultados negativos de ejercicios anteriores)</t>
  </si>
  <si>
    <t>VI. OTRAS APORTACIONES DE SOCIOS</t>
  </si>
  <si>
    <t>VII. RESULTADO DEL EJERCICIO</t>
  </si>
  <si>
    <t>VIII. (DIVIDENDO A CUENTA)</t>
  </si>
  <si>
    <t>IX. OTROS INSTRUMENTOS DE PATRIMONIO</t>
  </si>
  <si>
    <t>A2) AJUSTES POR CAMBIOS DE VALOR</t>
  </si>
  <si>
    <t>I. INSTRUMENTOS FINANCIEROS DISPONIBLES PARA LA VENTA</t>
  </si>
  <si>
    <t>II. OPERACIONES DE COBERTURA</t>
  </si>
  <si>
    <t>III. OTROS</t>
  </si>
  <si>
    <t>A3) SUBVENCIONES, DONACIONES Y LEGADOS RECIBIDOS</t>
  </si>
  <si>
    <t>B) PASIVO NO CORRIENTE</t>
  </si>
  <si>
    <t>I. PROVISIONES A LARGO PLAZO</t>
  </si>
  <si>
    <t>1. Obligaciones por prestaciones a largo plazo al personal</t>
  </si>
  <si>
    <t>2. Actuaciones medioambientales</t>
  </si>
  <si>
    <t>3. Provisión por reestructuración</t>
  </si>
  <si>
    <t>4. Otras provisiones</t>
  </si>
  <si>
    <t>II. DEUDAS A LARGO PLAZO</t>
  </si>
  <si>
    <t>1. Obligaciones y otros valores negociables</t>
  </si>
  <si>
    <t>2. Deudas con entidades de crédito</t>
  </si>
  <si>
    <t>3. Acreedores por arrendamiento financiero</t>
  </si>
  <si>
    <t>5. Otros pasivos financieros</t>
  </si>
  <si>
    <t>III. DEUDAS CON EMPRESAS DEL GRUPO Y ASOCIADAS A LARGO PLAZO</t>
  </si>
  <si>
    <t>IV. PASIVOS POR IMPUESTO DIFERIDO</t>
  </si>
  <si>
    <t>C) PASIVO CORRIENTE</t>
  </si>
  <si>
    <t>I. PASIVOS VINCULADOS CON ACTIVOS NO CORRIENTES MANTENIDOS PARA LA VENTA</t>
  </si>
  <si>
    <t>II. PROVISIONES A CORTO PLAZO</t>
  </si>
  <si>
    <t>III. DEUDAS A CORTO PLAZO</t>
  </si>
  <si>
    <t>IV. DEUDAS CON EMPRESAS DEL GRUPO Y ASOCIADAS</t>
  </si>
  <si>
    <t>V. ACREEDORES COMERCIALES Y OTRAS CUENTAS A PAGAR</t>
  </si>
  <si>
    <t>1. Proveedores</t>
  </si>
  <si>
    <t>2. Proveedores, empresas del grupo y asociadas</t>
  </si>
  <si>
    <t>3. Acreedores varios</t>
  </si>
  <si>
    <t>4. Personal (remuneraciones pendientes de pago)</t>
  </si>
  <si>
    <t>5. Pasivos por impuesto corriente</t>
  </si>
  <si>
    <t>6. Otras deudas con las Administraciones Públicas</t>
  </si>
  <si>
    <t>7. Anticipos de clientes</t>
  </si>
  <si>
    <t>TOTAL PATRIMONIO NETO Y PASIVO</t>
  </si>
  <si>
    <t>Datos de la empresa</t>
  </si>
  <si>
    <t>Descripcion Empresa</t>
  </si>
  <si>
    <t>desc_empresa</t>
  </si>
  <si>
    <t>Código de Empresa</t>
  </si>
  <si>
    <t>codigo_empresa</t>
  </si>
  <si>
    <t>Responsable</t>
  </si>
  <si>
    <t>Datos fichero</t>
  </si>
  <si>
    <t>Anualidad</t>
  </si>
  <si>
    <t>anualidad</t>
  </si>
  <si>
    <t>Fecha de creacion</t>
  </si>
  <si>
    <t>fecha_creacion</t>
  </si>
  <si>
    <t>Datos autor del fichero</t>
  </si>
  <si>
    <t>Nombre:</t>
  </si>
  <si>
    <t>nombre</t>
  </si>
  <si>
    <t>Primer Apellido:</t>
  </si>
  <si>
    <t>apellido1</t>
  </si>
  <si>
    <t>Segundo Apellido:</t>
  </si>
  <si>
    <t>apellido2</t>
  </si>
  <si>
    <t>NIF:</t>
  </si>
  <si>
    <t>nif</t>
  </si>
  <si>
    <t>Telefono:</t>
  </si>
  <si>
    <t>telefono</t>
  </si>
  <si>
    <t>Email:</t>
  </si>
  <si>
    <t>email</t>
  </si>
  <si>
    <t>Ayuda</t>
  </si>
  <si>
    <t>Los pasos a seguir son los siguientes:</t>
  </si>
  <si>
    <t>8. FLUJOS DE EFECTIVO DE LAS ACTIVIDADES DE INVERSIÓN (6+7)</t>
  </si>
  <si>
    <r>
      <t xml:space="preserve">3.- Algunas </t>
    </r>
    <r>
      <rPr>
        <b/>
        <sz val="12"/>
        <color indexed="62"/>
        <rFont val="Tahoma"/>
        <family val="2"/>
      </rPr>
      <t>celdas amarillas del presupuesto de capital</t>
    </r>
    <r>
      <rPr>
        <sz val="12"/>
        <color indexed="62"/>
        <rFont val="Tahoma"/>
        <family val="2"/>
      </rPr>
      <t xml:space="preserve"> también se encuentran protegidas y por defecto al rellenar el resto de hojas presentarán ya el importe correspondiente.</t>
    </r>
  </si>
  <si>
    <r>
      <t xml:space="preserve">3.- Una vez completadas todas las hojas, deberá enviar el archivo excel a su </t>
    </r>
    <r>
      <rPr>
        <b/>
        <sz val="12"/>
        <color indexed="62"/>
        <rFont val="Tahoma"/>
        <family val="2"/>
      </rPr>
      <t>secretaria general</t>
    </r>
    <r>
      <rPr>
        <sz val="12"/>
        <color indexed="62"/>
        <rFont val="Tahoma"/>
        <family val="2"/>
      </rPr>
      <t xml:space="preserve"> (por ejemplo, a través de email)</t>
    </r>
  </si>
  <si>
    <t>1.- En la Hoja "Datos Empresa" seleccionamos la Empresa e introducimos el resto de campos correspondientes a "Datos fichero" y "Datos autor del Fichero".</t>
  </si>
  <si>
    <t>En caso de duda, por favor comuníquese con el C.A.U. de Aplicaciones Tlf: 942 20 73 33       
e-mail:cau@gobcantabria.es</t>
  </si>
  <si>
    <r>
      <t xml:space="preserve">4.- En las columnas a rellenar hay que escribir el importe en euros, </t>
    </r>
    <r>
      <rPr>
        <b/>
        <sz val="12"/>
        <color indexed="62"/>
        <rFont val="Tahoma"/>
        <family val="2"/>
      </rPr>
      <t>sin decimales</t>
    </r>
    <r>
      <rPr>
        <sz val="12"/>
        <color indexed="62"/>
        <rFont val="Tahoma"/>
        <family val="2"/>
      </rPr>
      <t xml:space="preserve"> y con el </t>
    </r>
    <r>
      <rPr>
        <b/>
        <sz val="12"/>
        <color indexed="62"/>
        <rFont val="Tahoma"/>
        <family val="2"/>
      </rPr>
      <t>signo positivo o negativo</t>
    </r>
    <r>
      <rPr>
        <sz val="12"/>
        <color indexed="62"/>
        <rFont val="Tahoma"/>
        <family val="2"/>
      </rPr>
      <t xml:space="preserve"> según corresponda e indique la columna previa a las de liquidación, avance y previsión.</t>
    </r>
  </si>
  <si>
    <r>
      <t xml:space="preserve">2.- </t>
    </r>
    <r>
      <rPr>
        <b/>
        <sz val="12"/>
        <color indexed="62"/>
        <rFont val="Tahoma"/>
        <family val="2"/>
      </rPr>
      <t>Completamos el resto de hojas</t>
    </r>
    <r>
      <rPr>
        <sz val="12"/>
        <color indexed="62"/>
        <rFont val="Tahoma"/>
        <family val="2"/>
      </rPr>
      <t>, considerando que, sólo debemos modificar el contenido de aquellas celdas tintadas de amarillo, las celdas con fondo gris se encuentran protegidas y se corresponden a sumatorios y otras funciones del resto de celdas.</t>
    </r>
  </si>
  <si>
    <t>CTL</t>
  </si>
  <si>
    <t>FUNDACIÓN PARA LAS RELACIONES LABORALES DE CANTABRIA</t>
  </si>
  <si>
    <t xml:space="preserve">MEDIO AMBIENTE, AGUA, RESIDUOS Y ENERGÍA DE CANTABRIA, S.A. (MARE, S.A.) </t>
  </si>
  <si>
    <t>MARE</t>
  </si>
  <si>
    <t>SOCIEDAD REGIONAL CÁNTABRA DE PROMOCIÓN TURÍSTICA, S.A. (CANTUR, S.A.)</t>
  </si>
  <si>
    <t>CANTUR</t>
  </si>
  <si>
    <t>SOCIEDAD PARA EL DESARROLLO REGIONAL DE CANTABRIA, S.A. (SODERCAN, S.A.)</t>
  </si>
  <si>
    <t>SODERCAN</t>
  </si>
  <si>
    <t>SUELO INDUSTRIAL DE CANTABRIA, S.L. (SICAN, S.L.)</t>
  </si>
  <si>
    <t>SICAN</t>
  </si>
  <si>
    <t>SOCIEDAD GESTORA DEL PARQUE CIENTÍFICO-TECNOLÓGICO CANTABRIA, S.L. (PCTCAN, S.L.)</t>
  </si>
  <si>
    <t>PCTCAN</t>
  </si>
  <si>
    <t>GESTIÓN DE VIVIENDAS E INFRAESTRUCTURAS DE CANTABRIA, S.L. (GESVICAN, S.L.)</t>
  </si>
  <si>
    <t>GESVICAN</t>
  </si>
  <si>
    <t>FUNDACIÓN MARQUÉS DE VALDECILLA</t>
  </si>
  <si>
    <t>FMV</t>
  </si>
  <si>
    <t>ICAF</t>
  </si>
  <si>
    <t>FUNDACIÓN FONDO CANTABRIA COOPERA</t>
  </si>
  <si>
    <t>FFCC</t>
  </si>
  <si>
    <t>INTERREG</t>
  </si>
  <si>
    <t>CITRASA</t>
  </si>
  <si>
    <t>FUNDACIÓN INSTITUTO HIDRAÚLICA AMBIENTAL DE CANTABRIA</t>
  </si>
  <si>
    <t>FIHAC</t>
  </si>
  <si>
    <t>INSTITUTO DE FINANZAS DE CANTABRIA (ICAF)</t>
  </si>
  <si>
    <t>FUNDACIÓN CÁNTABRA PARA LA SALUD Y EL BIENESTAR SOCIAL (FCSBS)</t>
  </si>
  <si>
    <t>FCSBS</t>
  </si>
  <si>
    <t>FUNDACIÓN CENTRO TECNOLÓGICO EN LOGÍSTICA INTEGRAL CANTABRIA (CTL)</t>
  </si>
  <si>
    <t>SOCIEDAD GESTORA INTERREG ESPACIO SUDOESTE EUROPEO (SOGIESE)</t>
  </si>
  <si>
    <t>HOSPITAL VIRTUAL VALDECILLA, S.L.</t>
  </si>
  <si>
    <t>CIUDAD DE TRANSPORTES DE SANTANDER, S.A. (CITRASA, S.A.)</t>
  </si>
  <si>
    <t>SOCIEDAD DE ACTIVOS INMOBILIARIOS CAMPUS COMILLAS, S.L. (SAICC, S.L.)</t>
  </si>
  <si>
    <t>SAICC</t>
  </si>
  <si>
    <t>FUNDACIÓN FESTIVAL INTERNACIONAL DE SANTANDER (FIS)</t>
  </si>
  <si>
    <t>FIS</t>
  </si>
  <si>
    <t>FRL</t>
  </si>
  <si>
    <t>INVERSIONES CÁNTABRAS EMPRESARIALES, S.L. (ICE, S.L.)</t>
  </si>
  <si>
    <t>ICE</t>
  </si>
  <si>
    <t>NUEVA PAPELERA DEL BESAYA, S.L.</t>
  </si>
  <si>
    <t>NPB</t>
  </si>
  <si>
    <t>SOCIEDAD ARRENDADORA COMILLAS</t>
  </si>
  <si>
    <t>SAC</t>
  </si>
  <si>
    <t>HVV</t>
  </si>
  <si>
    <t xml:space="preserve">112 CANTABRIA, S.A.U. </t>
  </si>
  <si>
    <t>IDIVAL</t>
  </si>
  <si>
    <t>FUNDACIÓN INSTITUTO DE INVESTIGACIÓN MARQUÉS DE VALDECILLA</t>
  </si>
  <si>
    <t>SOCIEDAD REGIONAL DE EDUCACIÓN, CULTURA Y DEPORTE, S.L.</t>
  </si>
  <si>
    <t>EL SOPLAO, S.L.</t>
  </si>
  <si>
    <t>ELSOPLAO</t>
  </si>
  <si>
    <t>SRECD</t>
  </si>
  <si>
    <t/>
  </si>
  <si>
    <t>TORRELAVEGACA</t>
  </si>
  <si>
    <t>SANTANDERCA</t>
  </si>
  <si>
    <t>SANTANDER CENTRO ABIERTO, S.A.</t>
  </si>
  <si>
    <t>TORRELAVEGA CENTRO ABIERTO, S.A.</t>
  </si>
  <si>
    <t>V. PERIODIFICACIONES A LARGO PLAZO</t>
  </si>
  <si>
    <t>VI. PERIODIFICACIONES A CORTO PLAZO</t>
  </si>
  <si>
    <t>OPECANTABRIA</t>
  </si>
  <si>
    <t>OFICINA DE PROYECTOS EUROPEOS DEL GOBIERNO DE CANTABRIA, S.L.</t>
  </si>
  <si>
    <t>SOCIEDAD AÑO JUBILAR 2017, S.L.U.</t>
  </si>
  <si>
    <t>FUNDACIÓN COMILLAS DEL ESPAÑOL Y LA CULTURA HISPÁNICA</t>
  </si>
  <si>
    <t>REAL</t>
  </si>
  <si>
    <t>CHECK BALANCE</t>
  </si>
  <si>
    <t>CHECK FLUJOS DE EFECTIVO</t>
  </si>
  <si>
    <t>FUNDACIONCOMILLAS</t>
  </si>
  <si>
    <t>ANOJUBILAR</t>
  </si>
  <si>
    <t>SER</t>
  </si>
  <si>
    <t>SOCIEDAD REGIONAL DE EDUCACIÓN,M.P.,S.L.</t>
  </si>
  <si>
    <t>FD</t>
  </si>
  <si>
    <t>FONDO DE DERRIBOS DEL GOBIERNO DE CANTABRIA</t>
  </si>
  <si>
    <t>JUAN CARLOS</t>
  </si>
  <si>
    <t>RUIZ</t>
  </si>
  <si>
    <t>JIMENO</t>
  </si>
  <si>
    <t>13710469P</t>
  </si>
  <si>
    <t>ruiz_jc@elsoplao.es</t>
  </si>
  <si>
    <t>JUAN CARLOS RUIZ JIMENO</t>
  </si>
</sst>
</file>

<file path=xl/styles.xml><?xml version="1.0" encoding="utf-8"?>
<styleSheet xmlns="http://schemas.openxmlformats.org/spreadsheetml/2006/main">
  <numFmts count="2">
    <numFmt numFmtId="164" formatCode="#,##0.00\ _€"/>
    <numFmt numFmtId="165" formatCode="d\-m\-yyyy;@"/>
  </numFmts>
  <fonts count="50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u/>
      <sz val="10"/>
      <color indexed="12"/>
      <name val="Arial"/>
      <family val="2"/>
    </font>
    <font>
      <b/>
      <sz val="12"/>
      <color indexed="62"/>
      <name val="Trebuchet MS"/>
      <family val="2"/>
    </font>
    <font>
      <sz val="10"/>
      <color indexed="8"/>
      <name val="Arial"/>
      <family val="2"/>
    </font>
    <font>
      <sz val="10"/>
      <color indexed="62"/>
      <name val="Tahoma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indexed="62"/>
      <name val="Tahoma"/>
      <family val="2"/>
    </font>
    <font>
      <sz val="12"/>
      <color indexed="62"/>
      <name val="Tahoma"/>
      <family val="2"/>
    </font>
    <font>
      <b/>
      <sz val="12"/>
      <color indexed="6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i/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26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1">
    <xf numFmtId="0" fontId="0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9" borderId="0" applyNumberFormat="0" applyBorder="0" applyAlignment="0" applyProtection="0"/>
    <xf numFmtId="0" fontId="34" fillId="3" borderId="0" applyNumberFormat="0" applyBorder="0" applyAlignment="0" applyProtection="0"/>
    <xf numFmtId="0" fontId="35" fillId="4" borderId="0" applyNumberFormat="0" applyBorder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37" fillId="21" borderId="2" applyNumberFormat="0" applyAlignment="0" applyProtection="0"/>
    <xf numFmtId="0" fontId="38" fillId="0" borderId="3" applyNumberFormat="0" applyFill="0" applyAlignment="0" applyProtection="0"/>
    <xf numFmtId="0" fontId="37" fillId="21" borderId="2" applyNumberFormat="0" applyAlignment="0" applyProtection="0"/>
    <xf numFmtId="0" fontId="39" fillId="0" borderId="0" applyNumberFormat="0" applyFill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9" borderId="0" applyNumberFormat="0" applyBorder="0" applyAlignment="0" applyProtection="0"/>
    <xf numFmtId="0" fontId="40" fillId="7" borderId="1" applyNumberFormat="0" applyAlignment="0" applyProtection="0"/>
    <xf numFmtId="0" fontId="41" fillId="0" borderId="0" applyNumberFormat="0" applyFill="0" applyBorder="0" applyAlignment="0" applyProtection="0"/>
    <xf numFmtId="0" fontId="35" fillId="4" borderId="0" applyNumberFormat="0" applyBorder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39" fillId="0" borderId="6" applyNumberFormat="0" applyFill="0" applyAlignment="0" applyProtection="0"/>
    <xf numFmtId="0" fontId="3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34" fillId="3" borderId="0" applyNumberFormat="0" applyBorder="0" applyAlignment="0" applyProtection="0"/>
    <xf numFmtId="0" fontId="40" fillId="7" borderId="1" applyNumberFormat="0" applyAlignment="0" applyProtection="0"/>
    <xf numFmtId="0" fontId="38" fillId="0" borderId="3" applyNumberFormat="0" applyFill="0" applyAlignment="0" applyProtection="0"/>
    <xf numFmtId="0" fontId="44" fillId="22" borderId="0" applyNumberFormat="0" applyBorder="0" applyAlignment="0" applyProtection="0"/>
    <xf numFmtId="0" fontId="6" fillId="23" borderId="7" applyNumberFormat="0" applyFont="0" applyAlignment="0" applyProtection="0"/>
    <xf numFmtId="0" fontId="1" fillId="23" borderId="7" applyNumberFormat="0" applyFont="0" applyAlignment="0" applyProtection="0"/>
    <xf numFmtId="0" fontId="45" fillId="20" borderId="8" applyNumberFormat="0" applyAlignment="0" applyProtection="0"/>
    <xf numFmtId="0" fontId="45" fillId="20" borderId="8" applyNumberFormat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3" fillId="0" borderId="5" applyNumberFormat="0" applyFill="0" applyAlignment="0" applyProtection="0"/>
    <xf numFmtId="0" fontId="39" fillId="0" borderId="6" applyNumberFormat="0" applyFill="0" applyAlignment="0" applyProtection="0"/>
    <xf numFmtId="0" fontId="48" fillId="0" borderId="9" applyNumberFormat="0" applyFill="0" applyAlignment="0" applyProtection="0"/>
    <xf numFmtId="0" fontId="46" fillId="0" borderId="0" applyNumberFormat="0" applyFill="0" applyBorder="0" applyAlignment="0" applyProtection="0"/>
  </cellStyleXfs>
  <cellXfs count="186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0" fontId="5" fillId="0" borderId="0" xfId="0" applyFont="1" applyBorder="1"/>
    <xf numFmtId="0" fontId="5" fillId="0" borderId="0" xfId="0" applyFont="1" applyFill="1" applyBorder="1"/>
    <xf numFmtId="0" fontId="6" fillId="0" borderId="0" xfId="0" applyFont="1" applyBorder="1"/>
    <xf numFmtId="49" fontId="6" fillId="0" borderId="0" xfId="0" applyNumberFormat="1" applyFont="1" applyBorder="1"/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Border="1"/>
    <xf numFmtId="0" fontId="9" fillId="0" borderId="0" xfId="0" applyFont="1" applyBorder="1" applyAlignment="1">
      <alignment horizontal="left"/>
    </xf>
    <xf numFmtId="0" fontId="2" fillId="0" borderId="0" xfId="0" applyFont="1" applyFill="1" applyBorder="1" applyAlignment="1"/>
    <xf numFmtId="0" fontId="6" fillId="0" borderId="0" xfId="0" applyFont="1" applyBorder="1" applyAlignment="1"/>
    <xf numFmtId="164" fontId="2" fillId="0" borderId="0" xfId="0" applyNumberFormat="1" applyFont="1" applyBorder="1" applyAlignment="1">
      <alignment horizontal="right"/>
    </xf>
    <xf numFmtId="0" fontId="4" fillId="0" borderId="0" xfId="0" applyFont="1" applyBorder="1" applyAlignment="1"/>
    <xf numFmtId="0" fontId="4" fillId="0" borderId="0" xfId="0" applyFont="1" applyBorder="1" applyAlignment="1">
      <alignment horizontal="right"/>
    </xf>
    <xf numFmtId="0" fontId="4" fillId="0" borderId="0" xfId="0" applyFont="1" applyFill="1" applyBorder="1" applyAlignment="1"/>
    <xf numFmtId="0" fontId="5" fillId="0" borderId="0" xfId="0" applyFont="1" applyBorder="1" applyAlignment="1"/>
    <xf numFmtId="164" fontId="6" fillId="0" borderId="0" xfId="0" applyNumberFormat="1" applyFont="1" applyBorder="1" applyAlignment="1">
      <alignment horizontal="right"/>
    </xf>
    <xf numFmtId="49" fontId="8" fillId="0" borderId="0" xfId="0" applyNumberFormat="1" applyFont="1" applyBorder="1" applyAlignment="1"/>
    <xf numFmtId="49" fontId="3" fillId="0" borderId="0" xfId="0" applyNumberFormat="1" applyFont="1" applyBorder="1" applyAlignment="1">
      <alignment horizontal="right"/>
    </xf>
    <xf numFmtId="3" fontId="8" fillId="24" borderId="0" xfId="0" applyNumberFormat="1" applyFont="1" applyFill="1" applyBorder="1" applyAlignment="1">
      <alignment horizontal="right"/>
    </xf>
    <xf numFmtId="49" fontId="10" fillId="0" borderId="0" xfId="0" applyNumberFormat="1" applyFont="1" applyBorder="1"/>
    <xf numFmtId="49" fontId="10" fillId="0" borderId="0" xfId="0" applyNumberFormat="1" applyFont="1" applyBorder="1" applyAlignment="1">
      <alignment horizontal="right"/>
    </xf>
    <xf numFmtId="3" fontId="10" fillId="25" borderId="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Fill="1" applyBorder="1"/>
    <xf numFmtId="49" fontId="10" fillId="0" borderId="0" xfId="0" applyNumberFormat="1" applyFont="1" applyBorder="1" applyAlignment="1"/>
    <xf numFmtId="0" fontId="10" fillId="0" borderId="0" xfId="0" applyFont="1" applyBorder="1"/>
    <xf numFmtId="3" fontId="6" fillId="0" borderId="0" xfId="0" applyNumberFormat="1" applyFont="1" applyBorder="1" applyAlignment="1">
      <alignment horizontal="right"/>
    </xf>
    <xf numFmtId="3" fontId="8" fillId="25" borderId="0" xfId="0" applyNumberFormat="1" applyFont="1" applyFill="1" applyBorder="1" applyAlignment="1" applyProtection="1">
      <alignment horizontal="right"/>
      <protection locked="0"/>
    </xf>
    <xf numFmtId="49" fontId="8" fillId="0" borderId="0" xfId="0" applyNumberFormat="1" applyFont="1" applyBorder="1"/>
    <xf numFmtId="3" fontId="8" fillId="0" borderId="0" xfId="0" applyNumberFormat="1" applyFont="1" applyBorder="1" applyAlignment="1">
      <alignment horizontal="right"/>
    </xf>
    <xf numFmtId="0" fontId="11" fillId="0" borderId="0" xfId="0" applyFont="1" applyFill="1" applyBorder="1"/>
    <xf numFmtId="3" fontId="10" fillId="24" borderId="0" xfId="0" applyNumberFormat="1" applyFont="1" applyFill="1" applyBorder="1" applyAlignment="1">
      <alignment horizontal="right"/>
    </xf>
    <xf numFmtId="0" fontId="8" fillId="0" borderId="0" xfId="0" applyFont="1" applyFill="1" applyBorder="1"/>
    <xf numFmtId="0" fontId="8" fillId="0" borderId="0" xfId="0" applyFont="1" applyBorder="1"/>
    <xf numFmtId="49" fontId="11" fillId="0" borderId="0" xfId="0" applyNumberFormat="1" applyFont="1" applyBorder="1"/>
    <xf numFmtId="49" fontId="11" fillId="0" borderId="0" xfId="0" applyNumberFormat="1" applyFont="1" applyBorder="1" applyAlignment="1">
      <alignment horizontal="right"/>
    </xf>
    <xf numFmtId="3" fontId="11" fillId="25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/>
    <xf numFmtId="0" fontId="11" fillId="0" borderId="0" xfId="0" applyFont="1" applyBorder="1"/>
    <xf numFmtId="3" fontId="6" fillId="0" borderId="0" xfId="0" applyNumberFormat="1" applyFont="1" applyFill="1" applyBorder="1" applyAlignment="1" applyProtection="1">
      <alignment horizontal="right"/>
      <protection locked="0"/>
    </xf>
    <xf numFmtId="3" fontId="8" fillId="0" borderId="0" xfId="0" applyNumberFormat="1" applyFont="1" applyFill="1" applyBorder="1" applyAlignment="1">
      <alignment horizontal="right"/>
    </xf>
    <xf numFmtId="3" fontId="8" fillId="24" borderId="0" xfId="0" applyNumberFormat="1" applyFont="1" applyFill="1" applyBorder="1"/>
    <xf numFmtId="3" fontId="6" fillId="0" borderId="0" xfId="0" applyNumberFormat="1" applyFont="1" applyFill="1" applyBorder="1" applyAlignment="1">
      <alignment horizontal="right"/>
    </xf>
    <xf numFmtId="3" fontId="2" fillId="26" borderId="0" xfId="0" applyNumberFormat="1" applyFont="1" applyFill="1" applyBorder="1" applyAlignment="1">
      <alignment horizontal="right"/>
    </xf>
    <xf numFmtId="0" fontId="13" fillId="0" borderId="0" xfId="0" applyFont="1" applyBorder="1"/>
    <xf numFmtId="49" fontId="2" fillId="0" borderId="0" xfId="0" applyNumberFormat="1" applyFont="1" applyBorder="1"/>
    <xf numFmtId="49" fontId="2" fillId="0" borderId="0" xfId="0" applyNumberFormat="1" applyFont="1" applyBorder="1" applyAlignment="1">
      <alignment horizontal="right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Border="1"/>
    <xf numFmtId="164" fontId="8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0" borderId="0" xfId="0" applyFont="1" applyBorder="1"/>
    <xf numFmtId="0" fontId="2" fillId="0" borderId="0" xfId="0" applyFont="1"/>
    <xf numFmtId="0" fontId="14" fillId="0" borderId="0" xfId="0" applyFont="1" applyAlignment="1">
      <alignment horizontal="center"/>
    </xf>
    <xf numFmtId="0" fontId="6" fillId="0" borderId="0" xfId="0" applyFont="1"/>
    <xf numFmtId="0" fontId="15" fillId="0" borderId="0" xfId="0" applyFont="1" applyAlignment="1">
      <alignment horizontal="center"/>
    </xf>
    <xf numFmtId="0" fontId="9" fillId="0" borderId="0" xfId="0" applyFont="1"/>
    <xf numFmtId="0" fontId="8" fillId="0" borderId="0" xfId="0" applyFont="1"/>
    <xf numFmtId="3" fontId="8" fillId="24" borderId="0" xfId="0" applyNumberFormat="1" applyFont="1" applyFill="1"/>
    <xf numFmtId="3" fontId="8" fillId="0" borderId="0" xfId="0" applyNumberFormat="1" applyFont="1"/>
    <xf numFmtId="0" fontId="15" fillId="0" borderId="0" xfId="0" applyFont="1"/>
    <xf numFmtId="3" fontId="15" fillId="25" borderId="0" xfId="0" applyNumberFormat="1" applyFont="1" applyFill="1" applyProtection="1">
      <protection locked="0"/>
    </xf>
    <xf numFmtId="0" fontId="14" fillId="0" borderId="10" xfId="0" applyFont="1" applyBorder="1" applyAlignment="1">
      <alignment horizontal="center"/>
    </xf>
    <xf numFmtId="0" fontId="12" fillId="0" borderId="0" xfId="0" applyFont="1" applyAlignment="1">
      <alignment horizontal="center"/>
    </xf>
    <xf numFmtId="3" fontId="15" fillId="24" borderId="0" xfId="0" applyNumberFormat="1" applyFont="1" applyFill="1"/>
    <xf numFmtId="49" fontId="16" fillId="0" borderId="0" xfId="0" applyNumberFormat="1" applyFont="1" applyBorder="1" applyAlignment="1"/>
    <xf numFmtId="3" fontId="16" fillId="25" borderId="0" xfId="0" applyNumberFormat="1" applyFont="1" applyFill="1" applyProtection="1">
      <protection locked="0"/>
    </xf>
    <xf numFmtId="0" fontId="15" fillId="0" borderId="0" xfId="0" applyFont="1" applyFill="1"/>
    <xf numFmtId="0" fontId="15" fillId="0" borderId="0" xfId="0" applyFont="1" applyFill="1" applyAlignment="1">
      <alignment horizontal="center"/>
    </xf>
    <xf numFmtId="3" fontId="15" fillId="0" borderId="0" xfId="0" applyNumberFormat="1" applyFont="1" applyFill="1"/>
    <xf numFmtId="0" fontId="16" fillId="0" borderId="0" xfId="0" applyFont="1"/>
    <xf numFmtId="3" fontId="15" fillId="0" borderId="0" xfId="0" applyNumberFormat="1" applyFont="1"/>
    <xf numFmtId="0" fontId="8" fillId="0" borderId="0" xfId="0" applyFont="1" applyAlignment="1">
      <alignment horizontal="left" wrapText="1"/>
    </xf>
    <xf numFmtId="3" fontId="8" fillId="25" borderId="0" xfId="0" applyNumberFormat="1" applyFont="1" applyFill="1" applyProtection="1">
      <protection locked="0"/>
    </xf>
    <xf numFmtId="0" fontId="13" fillId="0" borderId="0" xfId="0" applyFont="1"/>
    <xf numFmtId="4" fontId="13" fillId="0" borderId="0" xfId="0" applyNumberFormat="1" applyFont="1"/>
    <xf numFmtId="4" fontId="6" fillId="0" borderId="0" xfId="0" applyNumberFormat="1" applyFont="1" applyAlignment="1">
      <alignment horizontal="center"/>
    </xf>
    <xf numFmtId="49" fontId="9" fillId="0" borderId="0" xfId="0" applyNumberFormat="1" applyFont="1" applyBorder="1"/>
    <xf numFmtId="0" fontId="17" fillId="0" borderId="0" xfId="0" applyFont="1"/>
    <xf numFmtId="1" fontId="6" fillId="0" borderId="0" xfId="0" applyNumberFormat="1" applyFont="1" applyAlignment="1">
      <alignment horizontal="center"/>
    </xf>
    <xf numFmtId="4" fontId="6" fillId="0" borderId="0" xfId="0" applyNumberFormat="1" applyFont="1"/>
    <xf numFmtId="3" fontId="2" fillId="26" borderId="0" xfId="0" applyNumberFormat="1" applyFont="1" applyFill="1"/>
    <xf numFmtId="3" fontId="6" fillId="0" borderId="0" xfId="0" applyNumberFormat="1" applyFont="1"/>
    <xf numFmtId="0" fontId="10" fillId="0" borderId="0" xfId="0" applyFont="1"/>
    <xf numFmtId="3" fontId="10" fillId="25" borderId="0" xfId="0" applyNumberFormat="1" applyFont="1" applyFill="1" applyProtection="1">
      <protection locked="0"/>
    </xf>
    <xf numFmtId="0" fontId="11" fillId="0" borderId="0" xfId="0" applyFont="1"/>
    <xf numFmtId="0" fontId="8" fillId="0" borderId="0" xfId="0" applyFont="1" applyFill="1"/>
    <xf numFmtId="3" fontId="8" fillId="0" borderId="0" xfId="0" applyNumberFormat="1" applyFont="1" applyFill="1"/>
    <xf numFmtId="3" fontId="10" fillId="0" borderId="0" xfId="0" applyNumberFormat="1" applyFont="1"/>
    <xf numFmtId="0" fontId="4" fillId="0" borderId="11" xfId="0" applyFont="1" applyBorder="1"/>
    <xf numFmtId="0" fontId="4" fillId="0" borderId="10" xfId="0" applyFont="1" applyBorder="1"/>
    <xf numFmtId="3" fontId="4" fillId="26" borderId="10" xfId="0" applyNumberFormat="1" applyFont="1" applyFill="1" applyBorder="1"/>
    <xf numFmtId="3" fontId="4" fillId="26" borderId="12" xfId="0" applyNumberFormat="1" applyFont="1" applyFill="1" applyBorder="1"/>
    <xf numFmtId="0" fontId="3" fillId="0" borderId="0" xfId="0" applyFont="1"/>
    <xf numFmtId="3" fontId="3" fillId="27" borderId="0" xfId="0" applyNumberFormat="1" applyFont="1" applyFill="1"/>
    <xf numFmtId="3" fontId="11" fillId="0" borderId="0" xfId="0" applyNumberFormat="1" applyFont="1"/>
    <xf numFmtId="0" fontId="7" fillId="0" borderId="0" xfId="0" applyFont="1"/>
    <xf numFmtId="3" fontId="3" fillId="26" borderId="0" xfId="0" applyNumberFormat="1" applyFont="1" applyFill="1"/>
    <xf numFmtId="3" fontId="3" fillId="25" borderId="0" xfId="0" applyNumberFormat="1" applyFont="1" applyFill="1" applyProtection="1">
      <protection locked="0"/>
    </xf>
    <xf numFmtId="0" fontId="18" fillId="0" borderId="0" xfId="0" applyFont="1"/>
    <xf numFmtId="3" fontId="18" fillId="0" borderId="0" xfId="0" applyNumberFormat="1" applyFont="1"/>
    <xf numFmtId="0" fontId="8" fillId="0" borderId="0" xfId="0" applyFont="1" applyAlignment="1">
      <alignment horizontal="left" vertical="center" wrapText="1"/>
    </xf>
    <xf numFmtId="0" fontId="12" fillId="0" borderId="0" xfId="0" applyFont="1"/>
    <xf numFmtId="0" fontId="5" fillId="0" borderId="10" xfId="0" applyFont="1" applyBorder="1"/>
    <xf numFmtId="0" fontId="0" fillId="0" borderId="0" xfId="0" applyProtection="1"/>
    <xf numFmtId="0" fontId="19" fillId="28" borderId="0" xfId="0" applyFont="1" applyFill="1" applyProtection="1"/>
    <xf numFmtId="0" fontId="0" fillId="28" borderId="0" xfId="0" applyFill="1" applyProtection="1"/>
    <xf numFmtId="0" fontId="8" fillId="0" borderId="0" xfId="0" applyFont="1" applyAlignment="1" applyProtection="1">
      <alignment horizontal="left" indent="3"/>
    </xf>
    <xf numFmtId="0" fontId="0" fillId="25" borderId="0" xfId="0" applyFill="1" applyAlignment="1" applyProtection="1">
      <alignment horizontal="left"/>
      <protection locked="0"/>
    </xf>
    <xf numFmtId="0" fontId="0" fillId="24" borderId="0" xfId="0" quotePrefix="1" applyNumberFormat="1" applyFill="1" applyAlignment="1" applyProtection="1">
      <alignment horizontal="left"/>
    </xf>
    <xf numFmtId="0" fontId="0" fillId="0" borderId="0" xfId="0" applyAlignment="1" applyProtection="1">
      <alignment horizontal="left"/>
      <protection locked="0"/>
    </xf>
    <xf numFmtId="0" fontId="0" fillId="24" borderId="0" xfId="0" applyFill="1" applyProtection="1"/>
    <xf numFmtId="165" fontId="0" fillId="25" borderId="0" xfId="0" applyNumberFormat="1" applyFill="1" applyProtection="1">
      <protection locked="0"/>
    </xf>
    <xf numFmtId="0" fontId="0" fillId="25" borderId="0" xfId="0" applyFill="1" applyProtection="1">
      <protection locked="0"/>
    </xf>
    <xf numFmtId="0" fontId="20" fillId="25" borderId="0" xfId="64" applyFill="1" applyAlignment="1" applyProtection="1">
      <protection locked="0"/>
    </xf>
    <xf numFmtId="3" fontId="15" fillId="25" borderId="0" xfId="0" applyNumberFormat="1" applyFont="1" applyFill="1" applyProtection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7" fillId="0" borderId="11" xfId="0" applyFont="1" applyBorder="1"/>
    <xf numFmtId="0" fontId="28" fillId="0" borderId="0" xfId="0" applyFont="1"/>
    <xf numFmtId="4" fontId="24" fillId="0" borderId="0" xfId="0" applyNumberFormat="1" applyFont="1"/>
    <xf numFmtId="3" fontId="24" fillId="0" borderId="0" xfId="0" applyNumberFormat="1" applyFont="1" applyAlignment="1">
      <alignment horizontal="center"/>
    </xf>
    <xf numFmtId="4" fontId="27" fillId="0" borderId="0" xfId="0" applyNumberFormat="1" applyFont="1"/>
    <xf numFmtId="3" fontId="27" fillId="24" borderId="0" xfId="0" applyNumberFormat="1" applyFont="1" applyFill="1"/>
    <xf numFmtId="3" fontId="27" fillId="0" borderId="0" xfId="0" applyNumberFormat="1" applyFont="1"/>
    <xf numFmtId="3" fontId="25" fillId="0" borderId="0" xfId="0" applyNumberFormat="1" applyFont="1"/>
    <xf numFmtId="3" fontId="27" fillId="24" borderId="10" xfId="0" applyNumberFormat="1" applyFont="1" applyFill="1" applyBorder="1"/>
    <xf numFmtId="3" fontId="27" fillId="24" borderId="12" xfId="0" applyNumberFormat="1" applyFont="1" applyFill="1" applyBorder="1"/>
    <xf numFmtId="3" fontId="28" fillId="0" borderId="0" xfId="0" applyNumberFormat="1" applyFont="1"/>
    <xf numFmtId="3" fontId="24" fillId="0" borderId="0" xfId="0" applyNumberFormat="1" applyFont="1"/>
    <xf numFmtId="3" fontId="25" fillId="0" borderId="0" xfId="0" applyNumberFormat="1" applyFont="1" applyProtection="1"/>
    <xf numFmtId="3" fontId="27" fillId="25" borderId="0" xfId="0" applyNumberFormat="1" applyFont="1" applyFill="1" applyProtection="1">
      <protection locked="0"/>
    </xf>
    <xf numFmtId="3" fontId="24" fillId="24" borderId="0" xfId="0" applyNumberFormat="1" applyFont="1" applyFill="1"/>
    <xf numFmtId="3" fontId="25" fillId="25" borderId="0" xfId="0" applyNumberFormat="1" applyFont="1" applyFill="1" applyProtection="1">
      <protection locked="0"/>
    </xf>
    <xf numFmtId="3" fontId="25" fillId="25" borderId="0" xfId="0" applyNumberFormat="1" applyFont="1" applyFill="1" applyProtection="1"/>
    <xf numFmtId="3" fontId="25" fillId="24" borderId="0" xfId="0" applyNumberFormat="1" applyFont="1" applyFill="1" applyProtection="1"/>
    <xf numFmtId="4" fontId="25" fillId="0" borderId="0" xfId="0" applyNumberFormat="1" applyFont="1"/>
    <xf numFmtId="4" fontId="28" fillId="0" borderId="0" xfId="0" applyNumberFormat="1" applyFont="1"/>
    <xf numFmtId="0" fontId="21" fillId="29" borderId="0" xfId="0" applyFont="1" applyFill="1" applyBorder="1" applyProtection="1"/>
    <xf numFmtId="0" fontId="0" fillId="29" borderId="0" xfId="0" applyFill="1" applyBorder="1" applyProtection="1"/>
    <xf numFmtId="0" fontId="22" fillId="29" borderId="0" xfId="0" applyFont="1" applyFill="1" applyBorder="1"/>
    <xf numFmtId="0" fontId="29" fillId="29" borderId="0" xfId="0" applyFont="1" applyFill="1" applyBorder="1"/>
    <xf numFmtId="0" fontId="23" fillId="29" borderId="0" xfId="0" applyFont="1" applyFill="1" applyBorder="1" applyProtection="1"/>
    <xf numFmtId="0" fontId="23" fillId="29" borderId="0" xfId="0" applyFont="1" applyFill="1" applyBorder="1"/>
    <xf numFmtId="0" fontId="30" fillId="29" borderId="0" xfId="0" applyFont="1" applyFill="1" applyBorder="1" applyProtection="1"/>
    <xf numFmtId="0" fontId="6" fillId="0" borderId="0" xfId="0" applyFont="1" applyProtection="1"/>
    <xf numFmtId="0" fontId="0" fillId="0" borderId="0" xfId="0" applyAlignment="1">
      <alignment horizontal="left"/>
    </xf>
    <xf numFmtId="0" fontId="6" fillId="0" borderId="0" xfId="0" applyNumberFormat="1" applyFont="1" applyBorder="1"/>
    <xf numFmtId="0" fontId="6" fillId="0" borderId="0" xfId="0" applyNumberFormat="1" applyFont="1" applyFill="1" applyBorder="1"/>
    <xf numFmtId="0" fontId="6" fillId="0" borderId="0" xfId="0" applyNumberFormat="1" applyFont="1"/>
    <xf numFmtId="0" fontId="6" fillId="0" borderId="0" xfId="0" applyNumberFormat="1" applyFont="1" applyFill="1"/>
    <xf numFmtId="0" fontId="0" fillId="0" borderId="0" xfId="0" applyNumberFormat="1"/>
    <xf numFmtId="3" fontId="8" fillId="0" borderId="0" xfId="0" applyNumberFormat="1" applyFont="1" applyFill="1" applyProtection="1">
      <protection locked="0"/>
    </xf>
    <xf numFmtId="1" fontId="2" fillId="0" borderId="13" xfId="0" applyNumberFormat="1" applyFont="1" applyBorder="1" applyAlignment="1">
      <alignment horizontal="center"/>
    </xf>
    <xf numFmtId="1" fontId="2" fillId="0" borderId="14" xfId="0" applyNumberFormat="1" applyFont="1" applyFill="1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164" fontId="8" fillId="0" borderId="16" xfId="0" applyNumberFormat="1" applyFont="1" applyBorder="1" applyAlignment="1">
      <alignment horizontal="center"/>
    </xf>
    <xf numFmtId="1" fontId="2" fillId="0" borderId="17" xfId="0" applyNumberFormat="1" applyFont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" fontId="8" fillId="0" borderId="16" xfId="0" applyNumberFormat="1" applyFont="1" applyBorder="1" applyAlignment="1">
      <alignment horizontal="center"/>
    </xf>
    <xf numFmtId="0" fontId="49" fillId="0" borderId="0" xfId="0" applyFont="1" applyAlignment="1">
      <alignment horizontal="right"/>
    </xf>
    <xf numFmtId="0" fontId="1" fillId="0" borderId="0" xfId="0" applyFont="1"/>
    <xf numFmtId="4" fontId="8" fillId="0" borderId="11" xfId="0" applyNumberFormat="1" applyFont="1" applyBorder="1" applyAlignment="1">
      <alignment horizontal="center"/>
    </xf>
    <xf numFmtId="4" fontId="8" fillId="0" borderId="21" xfId="0" applyNumberFormat="1" applyFont="1" applyBorder="1" applyAlignment="1">
      <alignment horizontal="center"/>
    </xf>
    <xf numFmtId="0" fontId="30" fillId="29" borderId="0" xfId="0" applyFont="1" applyFill="1" applyBorder="1" applyAlignment="1" applyProtection="1">
      <alignment horizontal="justify" vertical="center" wrapText="1"/>
    </xf>
    <xf numFmtId="0" fontId="30" fillId="29" borderId="0" xfId="0" applyFont="1" applyFill="1" applyBorder="1" applyAlignment="1" applyProtection="1">
      <alignment horizontal="justify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49" fontId="2" fillId="0" borderId="0" xfId="0" applyNumberFormat="1" applyFont="1" applyBorder="1" applyAlignment="1">
      <alignment horizontal="left" wrapText="1"/>
    </xf>
    <xf numFmtId="49" fontId="8" fillId="0" borderId="0" xfId="0" applyNumberFormat="1" applyFont="1" applyBorder="1" applyAlignment="1">
      <alignment horizontal="left" wrapText="1"/>
    </xf>
    <xf numFmtId="0" fontId="27" fillId="0" borderId="0" xfId="0" applyFont="1" applyAlignment="1">
      <alignment horizontal="left" wrapText="1"/>
    </xf>
    <xf numFmtId="0" fontId="24" fillId="0" borderId="0" xfId="0" applyFont="1" applyAlignment="1">
      <alignment horizontal="left" wrapText="1"/>
    </xf>
    <xf numFmtId="0" fontId="27" fillId="0" borderId="18" xfId="0" applyFont="1" applyBorder="1" applyAlignment="1">
      <alignment horizontal="center"/>
    </xf>
    <xf numFmtId="0" fontId="27" fillId="0" borderId="19" xfId="0" applyFont="1" applyBorder="1" applyAlignment="1">
      <alignment horizontal="center"/>
    </xf>
    <xf numFmtId="0" fontId="27" fillId="0" borderId="20" xfId="0" applyFont="1" applyBorder="1" applyAlignment="1">
      <alignment horizontal="center"/>
    </xf>
    <xf numFmtId="4" fontId="8" fillId="0" borderId="18" xfId="0" applyNumberFormat="1" applyFont="1" applyBorder="1" applyAlignment="1">
      <alignment horizontal="center"/>
    </xf>
    <xf numFmtId="4" fontId="8" fillId="0" borderId="19" xfId="0" applyNumberFormat="1" applyFont="1" applyBorder="1" applyAlignment="1">
      <alignment horizontal="center"/>
    </xf>
    <xf numFmtId="4" fontId="8" fillId="0" borderId="20" xfId="0" applyNumberFormat="1" applyFont="1" applyBorder="1" applyAlignment="1">
      <alignment horizontal="center"/>
    </xf>
  </cellXfs>
  <cellStyles count="8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uena" xfId="44"/>
    <cellStyle name="Calculation" xfId="45"/>
    <cellStyle name="Cálculo" xfId="46" builtinId="22" customBuiltin="1"/>
    <cellStyle name="Celda de comprobación" xfId="47" builtinId="23" customBuiltin="1"/>
    <cellStyle name="Celda vinculada" xfId="48" builtinId="24" customBuiltin="1"/>
    <cellStyle name="Check Cell" xfId="49"/>
    <cellStyle name="Encabezado 4" xfId="50" builtinId="19" customBuiltin="1"/>
    <cellStyle name="Énfasis1" xfId="51" builtinId="29" customBuiltin="1"/>
    <cellStyle name="Énfasis2" xfId="52" builtinId="33" customBuiltin="1"/>
    <cellStyle name="Énfasis3" xfId="53" builtinId="37" customBuiltin="1"/>
    <cellStyle name="Énfasis4" xfId="54" builtinId="41" customBuiltin="1"/>
    <cellStyle name="Énfasis5" xfId="55" builtinId="45" customBuiltin="1"/>
    <cellStyle name="Énfasis6" xfId="56" builtinId="49" customBuiltin="1"/>
    <cellStyle name="Entrada" xfId="57" builtinId="20" customBuiltin="1"/>
    <cellStyle name="Explanatory Text" xfId="58"/>
    <cellStyle name="Good" xfId="59"/>
    <cellStyle name="Heading 1" xfId="60"/>
    <cellStyle name="Heading 2" xfId="61"/>
    <cellStyle name="Heading 3" xfId="62"/>
    <cellStyle name="Heading 4" xfId="63"/>
    <cellStyle name="Hipervínculo" xfId="64" builtinId="8"/>
    <cellStyle name="Incorrecto" xfId="65" builtinId="27" customBuiltin="1"/>
    <cellStyle name="Input" xfId="66"/>
    <cellStyle name="Linked Cell" xfId="67"/>
    <cellStyle name="Neutral" xfId="68" builtinId="28" customBuiltin="1"/>
    <cellStyle name="Normal" xfId="0" builtinId="0"/>
    <cellStyle name="Notas" xfId="69" builtinId="10" customBuiltin="1"/>
    <cellStyle name="Note" xfId="70"/>
    <cellStyle name="Output" xfId="71"/>
    <cellStyle name="Salida" xfId="72" builtinId="21" customBuiltin="1"/>
    <cellStyle name="Texto de advertencia" xfId="73" builtinId="11" customBuiltin="1"/>
    <cellStyle name="Texto explicativo" xfId="74" builtinId="53" customBuiltin="1"/>
    <cellStyle name="Title" xfId="75"/>
    <cellStyle name="Título" xfId="76" builtinId="15" customBuiltin="1"/>
    <cellStyle name="Título 2" xfId="77" builtinId="17" customBuiltin="1"/>
    <cellStyle name="Título 3" xfId="78" builtinId="18" customBuiltin="1"/>
    <cellStyle name="Total" xfId="79" builtinId="25" customBuiltin="1"/>
    <cellStyle name="Warning Text" xfId="80"/>
  </cellStyles>
  <dxfs count="14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6/relationships/vbaProject" Target="vbaProject.bin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consejeriadeeconomiayhacienda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66675</xdr:rowOff>
    </xdr:from>
    <xdr:to>
      <xdr:col>0</xdr:col>
      <xdr:colOff>1152525</xdr:colOff>
      <xdr:row>3</xdr:row>
      <xdr:rowOff>9525</xdr:rowOff>
    </xdr:to>
    <xdr:pic>
      <xdr:nvPicPr>
        <xdr:cNvPr id="1112" name="Picture 1" descr="Gobierno de Cantabria">
          <a:hlinkClick xmlns:r="http://schemas.openxmlformats.org/officeDocument/2006/relationships" r:id="rId1" tgtFrame="_blank" tooltip="Web del Gobierno de Cantabr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6675"/>
          <a:ext cx="11430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20</xdr:row>
      <xdr:rowOff>112395</xdr:rowOff>
    </xdr:from>
    <xdr:to>
      <xdr:col>2</xdr:col>
      <xdr:colOff>5305463</xdr:colOff>
      <xdr:row>22</xdr:row>
      <xdr:rowOff>150495</xdr:rowOff>
    </xdr:to>
    <xdr:sp macro="[0]!GenerarXMLDatos" textlink="">
      <xdr:nvSpPr>
        <xdr:cNvPr id="1026" name="Rectangle 4"/>
        <xdr:cNvSpPr>
          <a:spLocks noChangeArrowheads="1"/>
        </xdr:cNvSpPr>
      </xdr:nvSpPr>
      <xdr:spPr bwMode="auto">
        <a:xfrm>
          <a:off x="1162050" y="3867150"/>
          <a:ext cx="7381875" cy="361950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  <a:effectLst>
          <a:prstShdw prst="shdw17" dist="17961" dir="2700000">
            <a:srgbClr val="737373"/>
          </a:prstShdw>
        </a:effectLst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Generar Fichero XML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/>
        </a:solidFill>
        <a:ln>
          <a:noFill/>
        </a:ln>
        <a:effectLst>
          <a:outerShdw dist="17961" dir="2700000" algn="ctr" rotWithShape="0">
            <a:srgbClr val="737373"/>
          </a:outerShdw>
        </a:effectLst>
        <a:extLst>
          <a:ext uri="{91240B29-F687-4F45-9708-019B960494DF}">
            <a14:hiddenLine xmlns=""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</a:extLst>
      </a:spPr>
      <a:bodyPr vertOverflow="clip" wrap="square" lIns="27432" tIns="22860" rIns="27432" bIns="22860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/>
        </a:solidFill>
        <a:ln>
          <a:noFill/>
        </a:ln>
        <a:effectLst>
          <a:outerShdw dist="17961" dir="2700000" algn="ctr" rotWithShape="0">
            <a:srgbClr val="737373"/>
          </a:outerShdw>
        </a:effectLst>
        <a:extLst>
          <a:ext uri="{91240B29-F687-4F45-9708-019B960494DF}">
            <a14:hiddenLine xmlns=""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</a:extLst>
      </a:spPr>
      <a:bodyPr vertOverflow="clip" wrap="square" lIns="27432" tIns="22860" rIns="27432" bIns="22860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troduzcaSuMail@gobcantabria.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H48"/>
  <sheetViews>
    <sheetView workbookViewId="0">
      <selection activeCell="G11" sqref="G11"/>
    </sheetView>
  </sheetViews>
  <sheetFormatPr baseColWidth="10" defaultRowHeight="12.75"/>
  <cols>
    <col min="1" max="1" width="17.42578125" customWidth="1"/>
    <col min="2" max="2" width="31.140625" customWidth="1"/>
    <col min="3" max="3" width="81.85546875" customWidth="1"/>
    <col min="4" max="7" width="10.7109375" customWidth="1"/>
    <col min="8" max="8" width="0" hidden="1" customWidth="1"/>
  </cols>
  <sheetData>
    <row r="1" spans="1:8">
      <c r="A1" s="109"/>
      <c r="B1" s="109"/>
      <c r="C1" s="109"/>
      <c r="D1" s="109"/>
    </row>
    <row r="2" spans="1:8">
      <c r="A2" s="109"/>
      <c r="B2" s="109"/>
      <c r="C2" s="109"/>
      <c r="D2" s="109"/>
    </row>
    <row r="3" spans="1:8" ht="26.25">
      <c r="A3" s="109"/>
      <c r="B3" s="110" t="s">
        <v>242</v>
      </c>
      <c r="C3" s="111"/>
      <c r="D3" s="109"/>
    </row>
    <row r="4" spans="1:8">
      <c r="A4" s="109"/>
      <c r="B4" s="112" t="s">
        <v>243</v>
      </c>
      <c r="C4" s="113" t="s">
        <v>321</v>
      </c>
      <c r="D4" s="109"/>
      <c r="H4" s="109" t="s">
        <v>244</v>
      </c>
    </row>
    <row r="5" spans="1:8">
      <c r="A5" s="109"/>
      <c r="B5" s="112" t="s">
        <v>245</v>
      </c>
      <c r="C5" s="114">
        <f>VLOOKUP(C4,ListaEmpresas,2,FALSE)</f>
        <v>16</v>
      </c>
      <c r="D5" s="109"/>
      <c r="H5" s="109" t="s">
        <v>246</v>
      </c>
    </row>
    <row r="6" spans="1:8">
      <c r="A6" s="109"/>
      <c r="B6" s="112" t="s">
        <v>247</v>
      </c>
      <c r="C6" s="113" t="s">
        <v>349</v>
      </c>
      <c r="D6" s="109"/>
      <c r="H6" s="109"/>
    </row>
    <row r="7" spans="1:8">
      <c r="A7" s="109"/>
      <c r="B7" s="112"/>
      <c r="C7" s="115"/>
      <c r="D7" s="109"/>
      <c r="H7" s="109"/>
    </row>
    <row r="8" spans="1:8">
      <c r="A8" s="109"/>
      <c r="B8" s="109"/>
      <c r="C8" s="109"/>
      <c r="D8" s="109"/>
      <c r="H8" s="109"/>
    </row>
    <row r="9" spans="1:8" ht="26.25">
      <c r="A9" s="109"/>
      <c r="B9" s="110" t="s">
        <v>248</v>
      </c>
      <c r="C9" s="111"/>
      <c r="D9" s="109"/>
      <c r="H9" s="109"/>
    </row>
    <row r="10" spans="1:8">
      <c r="A10" s="109"/>
      <c r="B10" s="112" t="s">
        <v>249</v>
      </c>
      <c r="C10" s="116">
        <f ca="1">YEAR(NOW()) + 1</f>
        <v>2022</v>
      </c>
      <c r="D10" s="109"/>
      <c r="H10" s="109" t="s">
        <v>250</v>
      </c>
    </row>
    <row r="11" spans="1:8">
      <c r="A11" s="109"/>
      <c r="B11" s="112" t="s">
        <v>251</v>
      </c>
      <c r="C11" s="117">
        <v>40391</v>
      </c>
      <c r="D11" s="109"/>
      <c r="H11" s="109" t="s">
        <v>252</v>
      </c>
    </row>
    <row r="12" spans="1:8">
      <c r="A12" s="109"/>
      <c r="B12" s="109"/>
      <c r="C12" s="109"/>
      <c r="D12" s="109"/>
      <c r="H12" s="109"/>
    </row>
    <row r="13" spans="1:8" ht="26.25">
      <c r="A13" s="109"/>
      <c r="B13" s="110" t="s">
        <v>253</v>
      </c>
      <c r="C13" s="111"/>
      <c r="D13" s="109"/>
      <c r="H13" s="109"/>
    </row>
    <row r="14" spans="1:8">
      <c r="A14" s="109"/>
      <c r="B14" s="112" t="s">
        <v>254</v>
      </c>
      <c r="C14" s="118" t="s">
        <v>344</v>
      </c>
      <c r="D14" s="109"/>
      <c r="H14" s="109" t="s">
        <v>255</v>
      </c>
    </row>
    <row r="15" spans="1:8">
      <c r="A15" s="109"/>
      <c r="B15" s="112" t="s">
        <v>256</v>
      </c>
      <c r="C15" s="118" t="s">
        <v>345</v>
      </c>
      <c r="D15" s="109"/>
      <c r="H15" s="109" t="s">
        <v>257</v>
      </c>
    </row>
    <row r="16" spans="1:8">
      <c r="A16" s="109"/>
      <c r="B16" s="112" t="s">
        <v>258</v>
      </c>
      <c r="C16" s="118" t="s">
        <v>346</v>
      </c>
      <c r="D16" s="109"/>
      <c r="H16" s="109" t="s">
        <v>259</v>
      </c>
    </row>
    <row r="17" spans="1:8">
      <c r="A17" s="109"/>
      <c r="B17" s="112" t="s">
        <v>260</v>
      </c>
      <c r="C17" s="118" t="s">
        <v>347</v>
      </c>
      <c r="D17" s="109"/>
      <c r="H17" s="109" t="s">
        <v>261</v>
      </c>
    </row>
    <row r="18" spans="1:8">
      <c r="A18" s="109"/>
      <c r="B18" s="112" t="s">
        <v>262</v>
      </c>
      <c r="C18" s="113">
        <v>942709390</v>
      </c>
      <c r="D18" s="109"/>
      <c r="H18" s="109" t="s">
        <v>263</v>
      </c>
    </row>
    <row r="19" spans="1:8">
      <c r="A19" s="109"/>
      <c r="B19" s="112" t="s">
        <v>264</v>
      </c>
      <c r="C19" s="119" t="s">
        <v>348</v>
      </c>
      <c r="D19" s="109"/>
      <c r="H19" s="109" t="s">
        <v>265</v>
      </c>
    </row>
    <row r="20" spans="1:8">
      <c r="A20" s="109"/>
      <c r="B20" s="109"/>
      <c r="C20" s="109"/>
      <c r="D20" s="109"/>
    </row>
    <row r="21" spans="1:8">
      <c r="A21" s="109"/>
      <c r="B21" s="109"/>
      <c r="C21" s="109"/>
      <c r="D21" s="109"/>
    </row>
    <row r="22" spans="1:8">
      <c r="A22" s="109"/>
      <c r="B22" s="109"/>
      <c r="C22" s="109"/>
      <c r="D22" s="109"/>
    </row>
    <row r="23" spans="1:8">
      <c r="A23" s="109"/>
      <c r="B23" s="109"/>
      <c r="C23" s="109"/>
      <c r="D23" s="109"/>
    </row>
    <row r="24" spans="1:8">
      <c r="A24" s="109"/>
      <c r="B24" s="109"/>
      <c r="C24" s="109"/>
      <c r="D24" s="109"/>
    </row>
    <row r="25" spans="1:8">
      <c r="A25" s="109"/>
      <c r="B25" s="109"/>
      <c r="C25" s="109"/>
      <c r="D25" s="109"/>
    </row>
    <row r="26" spans="1:8" ht="18">
      <c r="A26" s="109"/>
      <c r="B26" s="145" t="s">
        <v>266</v>
      </c>
      <c r="C26" s="146"/>
      <c r="D26" s="109"/>
    </row>
    <row r="27" spans="1:8">
      <c r="A27" s="109"/>
      <c r="B27" s="147"/>
      <c r="C27" s="146"/>
      <c r="D27" s="109"/>
    </row>
    <row r="28" spans="1:8" ht="18">
      <c r="A28" s="109"/>
      <c r="B28" s="148" t="s">
        <v>267</v>
      </c>
      <c r="C28" s="149"/>
      <c r="D28" s="109"/>
    </row>
    <row r="29" spans="1:8">
      <c r="A29" s="109"/>
      <c r="B29" s="150"/>
      <c r="C29" s="149"/>
      <c r="D29" s="109"/>
    </row>
    <row r="30" spans="1:8" ht="15" customHeight="1">
      <c r="A30" s="109"/>
      <c r="B30" s="171" t="s">
        <v>271</v>
      </c>
      <c r="C30" s="171"/>
      <c r="D30" s="109"/>
    </row>
    <row r="31" spans="1:8" ht="15" customHeight="1">
      <c r="A31" s="109"/>
      <c r="B31" s="171"/>
      <c r="C31" s="171"/>
      <c r="D31" s="109"/>
    </row>
    <row r="32" spans="1:8" ht="15">
      <c r="A32" s="109"/>
      <c r="B32" s="151"/>
      <c r="C32" s="149"/>
      <c r="D32" s="109"/>
    </row>
    <row r="33" spans="1:4" ht="15" customHeight="1">
      <c r="A33" s="109"/>
      <c r="B33" s="171" t="s">
        <v>274</v>
      </c>
      <c r="C33" s="171"/>
      <c r="D33" s="109"/>
    </row>
    <row r="34" spans="1:4" ht="15" customHeight="1">
      <c r="A34" s="109"/>
      <c r="B34" s="171"/>
      <c r="C34" s="171"/>
      <c r="D34" s="109"/>
    </row>
    <row r="35" spans="1:4" ht="15" customHeight="1">
      <c r="A35" s="109"/>
      <c r="B35" s="171"/>
      <c r="C35" s="171"/>
      <c r="D35" s="109"/>
    </row>
    <row r="36" spans="1:4" ht="15">
      <c r="A36" s="109"/>
      <c r="B36" s="151"/>
      <c r="C36" s="150"/>
      <c r="D36" s="109"/>
    </row>
    <row r="37" spans="1:4" ht="15" customHeight="1">
      <c r="A37" s="109"/>
      <c r="B37" s="171" t="s">
        <v>269</v>
      </c>
      <c r="C37" s="171"/>
      <c r="D37" s="109"/>
    </row>
    <row r="38" spans="1:4" ht="15" customHeight="1">
      <c r="A38" s="109"/>
      <c r="B38" s="171"/>
      <c r="C38" s="171"/>
      <c r="D38" s="109"/>
    </row>
    <row r="39" spans="1:4" ht="15">
      <c r="A39" s="109"/>
      <c r="B39" s="151"/>
      <c r="C39" s="150"/>
      <c r="D39" s="109"/>
    </row>
    <row r="40" spans="1:4" ht="15" customHeight="1">
      <c r="A40" s="109"/>
      <c r="B40" s="171" t="s">
        <v>273</v>
      </c>
      <c r="C40" s="171"/>
      <c r="D40" s="109"/>
    </row>
    <row r="41" spans="1:4" ht="15" customHeight="1">
      <c r="A41" s="109"/>
      <c r="B41" s="171"/>
      <c r="C41" s="171"/>
      <c r="D41" s="109"/>
    </row>
    <row r="42" spans="1:4" ht="15">
      <c r="A42" s="109"/>
      <c r="B42" s="151"/>
      <c r="C42" s="150"/>
      <c r="D42" s="109"/>
    </row>
    <row r="43" spans="1:4" ht="15" customHeight="1">
      <c r="A43" s="109"/>
      <c r="B43" s="172" t="s">
        <v>270</v>
      </c>
      <c r="C43" s="172"/>
      <c r="D43" s="109"/>
    </row>
    <row r="44" spans="1:4" ht="15" customHeight="1">
      <c r="A44" s="109"/>
      <c r="B44" s="172"/>
      <c r="C44" s="172"/>
      <c r="D44" s="109"/>
    </row>
    <row r="45" spans="1:4" ht="15">
      <c r="A45" s="109"/>
      <c r="B45" s="151"/>
      <c r="C45" s="149"/>
      <c r="D45" s="109"/>
    </row>
    <row r="46" spans="1:4" ht="15" customHeight="1">
      <c r="A46" s="109"/>
      <c r="B46" s="171" t="s">
        <v>272</v>
      </c>
      <c r="C46" s="171"/>
      <c r="D46" s="109"/>
    </row>
    <row r="47" spans="1:4">
      <c r="A47" s="109"/>
      <c r="B47" s="171"/>
      <c r="C47" s="171"/>
      <c r="D47" s="109"/>
    </row>
    <row r="48" spans="1:4">
      <c r="A48" s="109"/>
      <c r="B48" s="109"/>
      <c r="C48" s="109"/>
      <c r="D48" s="109"/>
    </row>
  </sheetData>
  <sheetProtection algorithmName="SHA-512" hashValue="G/dyKfuGQJhr1HiaUeFOTnbiqQdXVfdO5Y7qJ8KHAu9totxwGEW6j992L7EWNSh94gzoaV40M/Z2yFmPWk23NA==" saltValue="UPYJ3asBedCVn8+S/Pg6KA==" spinCount="100000" sheet="1" objects="1" scenarios="1"/>
  <mergeCells count="6">
    <mergeCell ref="B46:C47"/>
    <mergeCell ref="B43:C44"/>
    <mergeCell ref="B30:C31"/>
    <mergeCell ref="B33:C35"/>
    <mergeCell ref="B37:C38"/>
    <mergeCell ref="B40:C41"/>
  </mergeCells>
  <phoneticPr fontId="16" type="noConversion"/>
  <dataValidations count="1">
    <dataValidation type="list" showInputMessage="1" showErrorMessage="1" errorTitle="ERROR " error="Debe seleccionar un valor de la lista" sqref="C4">
      <formula1>NombresEmpresas</formula1>
    </dataValidation>
  </dataValidations>
  <hyperlinks>
    <hyperlink ref="C19" r:id="rId1" display="IntroduzcaSuMail@gobcantabria.es"/>
  </hyperlinks>
  <pageMargins left="0.23622047244094491" right="0.31496062992125984" top="0.59055118110236227" bottom="0.59055118110236227" header="0" footer="0"/>
  <pageSetup paperSize="9" scale="75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/>
  <dimension ref="A2:L122"/>
  <sheetViews>
    <sheetView workbookViewId="0">
      <selection activeCell="G10" sqref="G10"/>
    </sheetView>
  </sheetViews>
  <sheetFormatPr baseColWidth="10" defaultRowHeight="14.25"/>
  <cols>
    <col min="1" max="1" width="78.7109375" style="7" customWidth="1"/>
    <col min="2" max="2" width="4.140625" style="8" customWidth="1"/>
    <col min="3" max="3" width="15.7109375" style="18" customWidth="1"/>
    <col min="4" max="4" width="15.7109375" style="6" customWidth="1"/>
    <col min="5" max="6" width="15.7109375" style="9" customWidth="1"/>
    <col min="7" max="7" width="15.7109375" style="6" customWidth="1"/>
    <col min="8" max="8" width="7" style="6" hidden="1" customWidth="1"/>
    <col min="9" max="16384" width="11.42578125" style="6"/>
  </cols>
  <sheetData>
    <row r="2" spans="1:12" s="4" customFormat="1" ht="17.25" thickBot="1">
      <c r="A2" s="1" t="str">
        <f>IF('DATOS EMPRESA'!C4&lt;&gt;"",'DATOS EMPRESA'!C4,"")</f>
        <v>EL SOPLAO, S.L.</v>
      </c>
      <c r="B2" s="2"/>
      <c r="C2" s="3"/>
      <c r="E2" s="5"/>
      <c r="F2" s="5"/>
      <c r="H2" s="6"/>
    </row>
    <row r="3" spans="1:12">
      <c r="C3" s="163" t="s">
        <v>335</v>
      </c>
      <c r="D3" s="173" t="s">
        <v>0</v>
      </c>
      <c r="E3" s="174"/>
      <c r="F3" s="174"/>
      <c r="G3" s="175"/>
    </row>
    <row r="4" spans="1:12" ht="18.75" thickBot="1">
      <c r="A4" s="10" t="s">
        <v>1</v>
      </c>
      <c r="B4" s="2"/>
      <c r="C4" s="164">
        <v>2020</v>
      </c>
      <c r="D4" s="162">
        <v>2021</v>
      </c>
      <c r="E4" s="160">
        <v>2022</v>
      </c>
      <c r="F4" s="165">
        <v>2023</v>
      </c>
      <c r="G4" s="161">
        <v>2024</v>
      </c>
    </row>
    <row r="5" spans="1:12" ht="15.75">
      <c r="A5" s="1"/>
      <c r="B5" s="2"/>
      <c r="C5" s="13"/>
      <c r="E5" s="6"/>
      <c r="F5" s="11"/>
      <c r="G5" s="12"/>
    </row>
    <row r="6" spans="1:12" s="4" customFormat="1" ht="16.5">
      <c r="A6" s="14" t="s">
        <v>2</v>
      </c>
      <c r="B6" s="15"/>
      <c r="C6" s="3"/>
      <c r="F6" s="16"/>
      <c r="G6" s="17"/>
      <c r="H6" s="6"/>
    </row>
    <row r="7" spans="1:12">
      <c r="E7" s="6"/>
    </row>
    <row r="8" spans="1:12" ht="15">
      <c r="A8" s="19" t="s">
        <v>3</v>
      </c>
      <c r="B8" s="20" t="s">
        <v>4</v>
      </c>
      <c r="C8" s="21">
        <f>C9+C10</f>
        <v>220918</v>
      </c>
      <c r="D8" s="21">
        <f>D9+D10</f>
        <v>350000</v>
      </c>
      <c r="E8" s="21">
        <f>E9+E10</f>
        <v>450000</v>
      </c>
      <c r="F8" s="21">
        <f>F9+F10</f>
        <v>460000</v>
      </c>
      <c r="G8" s="21">
        <f>G9+G10</f>
        <v>470000</v>
      </c>
      <c r="H8" s="154">
        <v>100000</v>
      </c>
    </row>
    <row r="9" spans="1:12" s="25" customFormat="1" ht="12.75">
      <c r="A9" s="22" t="s">
        <v>5</v>
      </c>
      <c r="B9" s="23"/>
      <c r="C9" s="24">
        <v>220918</v>
      </c>
      <c r="D9" s="24">
        <v>350000</v>
      </c>
      <c r="E9" s="24">
        <v>450000</v>
      </c>
      <c r="F9" s="24">
        <v>460000</v>
      </c>
      <c r="G9" s="24">
        <v>470000</v>
      </c>
      <c r="H9" s="155">
        <v>100001</v>
      </c>
      <c r="I9" s="6"/>
      <c r="K9" s="6"/>
      <c r="L9" s="6"/>
    </row>
    <row r="10" spans="1:12" s="27" customFormat="1" ht="12.75">
      <c r="A10" s="26" t="s">
        <v>6</v>
      </c>
      <c r="B10" s="23"/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154">
        <v>100002</v>
      </c>
      <c r="I10" s="6"/>
      <c r="J10" s="25"/>
      <c r="K10" s="6"/>
      <c r="L10" s="6"/>
    </row>
    <row r="11" spans="1:12" s="27" customFormat="1" ht="12.75">
      <c r="A11" s="26"/>
      <c r="B11" s="23"/>
      <c r="C11" s="28"/>
      <c r="D11" s="28"/>
      <c r="E11" s="28"/>
      <c r="F11" s="28"/>
      <c r="G11" s="28"/>
      <c r="H11" s="6" t="s">
        <v>324</v>
      </c>
      <c r="I11" s="6"/>
      <c r="J11" s="25"/>
      <c r="K11" s="6"/>
      <c r="L11" s="6"/>
    </row>
    <row r="12" spans="1:12" s="27" customFormat="1" ht="10.5" customHeight="1">
      <c r="A12" s="177" t="s">
        <v>7</v>
      </c>
      <c r="B12" s="8"/>
      <c r="C12" s="28"/>
      <c r="D12" s="28"/>
      <c r="E12" s="28"/>
      <c r="F12" s="28"/>
      <c r="G12" s="28"/>
      <c r="H12" s="6" t="s">
        <v>324</v>
      </c>
      <c r="I12" s="6"/>
      <c r="J12" s="25"/>
      <c r="K12" s="6"/>
      <c r="L12" s="6"/>
    </row>
    <row r="13" spans="1:12" ht="15">
      <c r="A13" s="177"/>
      <c r="B13" s="20" t="s">
        <v>8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154">
        <v>100003</v>
      </c>
      <c r="J13" s="25"/>
    </row>
    <row r="14" spans="1:12" ht="15">
      <c r="A14" s="30"/>
      <c r="B14" s="20"/>
      <c r="C14" s="31"/>
      <c r="D14" s="31"/>
      <c r="E14" s="31"/>
      <c r="F14" s="31"/>
      <c r="G14" s="31"/>
      <c r="H14" s="6" t="s">
        <v>324</v>
      </c>
      <c r="J14" s="25"/>
    </row>
    <row r="15" spans="1:12" ht="15">
      <c r="A15" s="30" t="s">
        <v>9</v>
      </c>
      <c r="B15" s="20" t="s">
        <v>4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154">
        <v>100004</v>
      </c>
      <c r="J15" s="25"/>
    </row>
    <row r="16" spans="1:12">
      <c r="C16" s="28"/>
      <c r="D16" s="28"/>
      <c r="E16" s="28"/>
      <c r="F16" s="28"/>
      <c r="G16" s="28"/>
      <c r="H16" s="6" t="s">
        <v>324</v>
      </c>
      <c r="J16" s="25"/>
    </row>
    <row r="17" spans="1:12" ht="15">
      <c r="A17" s="19" t="s">
        <v>10</v>
      </c>
      <c r="B17" s="20" t="s">
        <v>11</v>
      </c>
      <c r="C17" s="21">
        <f>C18+C19+C20+C21</f>
        <v>0</v>
      </c>
      <c r="D17" s="21">
        <f>D18+D19+D20+D21</f>
        <v>0</v>
      </c>
      <c r="E17" s="21">
        <f>E18+E19+E20+E21</f>
        <v>0</v>
      </c>
      <c r="F17" s="21">
        <f>F18+F19+F20+F21</f>
        <v>0</v>
      </c>
      <c r="G17" s="21">
        <f>G18+G19+G20+G21</f>
        <v>0</v>
      </c>
      <c r="H17" s="154">
        <v>100005</v>
      </c>
      <c r="J17" s="25"/>
    </row>
    <row r="18" spans="1:12" ht="12.75">
      <c r="A18" s="26" t="s">
        <v>12</v>
      </c>
      <c r="B18" s="23"/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155">
        <v>100006</v>
      </c>
      <c r="J18" s="25"/>
    </row>
    <row r="19" spans="1:12" s="32" customFormat="1" ht="12.75">
      <c r="A19" s="26" t="s">
        <v>13</v>
      </c>
      <c r="B19" s="23"/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155">
        <v>100007</v>
      </c>
      <c r="I19" s="6"/>
      <c r="J19" s="25"/>
      <c r="K19" s="6"/>
      <c r="L19" s="6"/>
    </row>
    <row r="20" spans="1:12" s="27" customFormat="1" ht="12.75">
      <c r="A20" s="22" t="s">
        <v>14</v>
      </c>
      <c r="B20" s="23"/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155">
        <v>100008</v>
      </c>
      <c r="I20" s="6"/>
      <c r="J20" s="25"/>
      <c r="K20" s="6"/>
      <c r="L20" s="6"/>
    </row>
    <row r="21" spans="1:12" s="27" customFormat="1" ht="12.75">
      <c r="A21" s="22" t="s">
        <v>15</v>
      </c>
      <c r="B21" s="23"/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155">
        <v>100009</v>
      </c>
      <c r="I21" s="6"/>
      <c r="J21" s="25"/>
      <c r="K21" s="6"/>
      <c r="L21" s="6"/>
    </row>
    <row r="22" spans="1:12" s="27" customFormat="1">
      <c r="A22" s="7"/>
      <c r="B22" s="8"/>
      <c r="C22" s="28"/>
      <c r="D22" s="28"/>
      <c r="E22" s="28"/>
      <c r="F22" s="28"/>
      <c r="G22" s="28"/>
      <c r="H22" s="6" t="s">
        <v>324</v>
      </c>
      <c r="I22" s="6"/>
      <c r="J22" s="25"/>
      <c r="K22" s="6"/>
      <c r="L22" s="6"/>
    </row>
    <row r="23" spans="1:12" s="27" customFormat="1" ht="15">
      <c r="A23" s="30" t="s">
        <v>16</v>
      </c>
      <c r="B23" s="20" t="s">
        <v>4</v>
      </c>
      <c r="C23" s="21">
        <f>C24+C25</f>
        <v>249</v>
      </c>
      <c r="D23" s="21">
        <f>D24+D25</f>
        <v>0</v>
      </c>
      <c r="E23" s="21">
        <f>E24+E25</f>
        <v>0</v>
      </c>
      <c r="F23" s="21">
        <f>F24+F25</f>
        <v>0</v>
      </c>
      <c r="G23" s="21">
        <f>G24+G25</f>
        <v>0</v>
      </c>
      <c r="H23" s="154">
        <v>100010</v>
      </c>
      <c r="I23" s="6"/>
      <c r="J23" s="25"/>
      <c r="K23" s="6"/>
      <c r="L23" s="6"/>
    </row>
    <row r="24" spans="1:12" ht="12.75">
      <c r="A24" s="22" t="s">
        <v>17</v>
      </c>
      <c r="B24" s="23"/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155">
        <v>100011</v>
      </c>
      <c r="J24" s="25"/>
    </row>
    <row r="25" spans="1:12" s="35" customFormat="1" ht="12.75">
      <c r="A25" s="22" t="s">
        <v>18</v>
      </c>
      <c r="B25" s="23"/>
      <c r="C25" s="33">
        <f>C26+C27+C28+C29+C30+C31</f>
        <v>249</v>
      </c>
      <c r="D25" s="33">
        <f>D26+D27+D28+D29+D30+D31</f>
        <v>0</v>
      </c>
      <c r="E25" s="33">
        <f>E26+E27+E28+E29+E30+E31</f>
        <v>0</v>
      </c>
      <c r="F25" s="33">
        <f>F26+F27+F28+F29+F30+F31</f>
        <v>0</v>
      </c>
      <c r="G25" s="33">
        <f>G26+G27+G28+G29+G30+G31</f>
        <v>0</v>
      </c>
      <c r="H25" s="155">
        <v>100012</v>
      </c>
      <c r="I25" s="6"/>
      <c r="J25" s="25"/>
      <c r="K25" s="6"/>
      <c r="L25" s="6"/>
    </row>
    <row r="26" spans="1:12" s="39" customFormat="1" ht="12.75">
      <c r="A26" s="36" t="s">
        <v>19</v>
      </c>
      <c r="B26" s="37"/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155">
        <v>100013</v>
      </c>
      <c r="I26" s="6"/>
      <c r="J26" s="25"/>
      <c r="K26" s="6"/>
      <c r="L26" s="6"/>
    </row>
    <row r="27" spans="1:12" s="27" customFormat="1" ht="12.75">
      <c r="A27" s="36" t="s">
        <v>20</v>
      </c>
      <c r="B27" s="37"/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155">
        <v>100014</v>
      </c>
      <c r="I27" s="6"/>
      <c r="J27" s="25"/>
      <c r="K27" s="6"/>
      <c r="L27" s="6"/>
    </row>
    <row r="28" spans="1:12" s="27" customFormat="1" ht="12.75">
      <c r="A28" s="36" t="s">
        <v>21</v>
      </c>
      <c r="B28" s="37"/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155">
        <v>100015</v>
      </c>
      <c r="I28" s="6"/>
      <c r="J28" s="25"/>
      <c r="K28" s="6"/>
      <c r="L28" s="6"/>
    </row>
    <row r="29" spans="1:12" s="40" customFormat="1" ht="12.75">
      <c r="A29" s="36" t="s">
        <v>22</v>
      </c>
      <c r="B29" s="37"/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155">
        <v>100016</v>
      </c>
      <c r="I29" s="6"/>
      <c r="J29" s="25"/>
      <c r="K29" s="6"/>
      <c r="L29" s="6"/>
    </row>
    <row r="30" spans="1:12" s="40" customFormat="1" ht="12.75">
      <c r="A30" s="36" t="s">
        <v>23</v>
      </c>
      <c r="B30" s="37"/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155">
        <v>100017</v>
      </c>
      <c r="I30" s="6"/>
      <c r="J30" s="25"/>
      <c r="K30" s="6"/>
      <c r="L30" s="6"/>
    </row>
    <row r="31" spans="1:12" s="40" customFormat="1" ht="12.75">
      <c r="A31" s="36" t="s">
        <v>24</v>
      </c>
      <c r="B31" s="37"/>
      <c r="C31" s="38">
        <v>249</v>
      </c>
      <c r="D31" s="38">
        <v>0</v>
      </c>
      <c r="E31" s="38">
        <v>0</v>
      </c>
      <c r="F31" s="38">
        <v>0</v>
      </c>
      <c r="G31" s="38">
        <v>0</v>
      </c>
      <c r="H31" s="155">
        <v>100018</v>
      </c>
      <c r="I31" s="6"/>
      <c r="J31" s="25"/>
      <c r="K31" s="6"/>
      <c r="L31" s="6"/>
    </row>
    <row r="32" spans="1:12" s="40" customFormat="1">
      <c r="A32" s="7"/>
      <c r="B32" s="8"/>
      <c r="C32" s="28"/>
      <c r="D32" s="28"/>
      <c r="E32" s="28"/>
      <c r="F32" s="28"/>
      <c r="G32" s="28"/>
      <c r="H32" s="6" t="s">
        <v>324</v>
      </c>
      <c r="I32" s="6"/>
      <c r="J32" s="25"/>
      <c r="K32" s="6"/>
      <c r="L32" s="6"/>
    </row>
    <row r="33" spans="1:12" s="40" customFormat="1" ht="15">
      <c r="A33" s="19" t="s">
        <v>25</v>
      </c>
      <c r="B33" s="20" t="s">
        <v>11</v>
      </c>
      <c r="C33" s="21">
        <f>C34+C35+C36</f>
        <v>-125780</v>
      </c>
      <c r="D33" s="21">
        <f>D34+D35+D36</f>
        <v>-104266</v>
      </c>
      <c r="E33" s="21">
        <f>E34+E35+E36</f>
        <v>-128525</v>
      </c>
      <c r="F33" s="21">
        <f>F34+F35+F36</f>
        <v>-129810</v>
      </c>
      <c r="G33" s="21">
        <f>G34+G35+G36</f>
        <v>-131108</v>
      </c>
      <c r="H33" s="154">
        <v>100019</v>
      </c>
      <c r="I33" s="6"/>
      <c r="J33" s="25"/>
      <c r="K33" s="6"/>
      <c r="L33" s="6"/>
    </row>
    <row r="34" spans="1:12" s="40" customFormat="1" ht="12.75">
      <c r="A34" s="22" t="s">
        <v>26</v>
      </c>
      <c r="B34" s="23"/>
      <c r="C34" s="24">
        <v>-102581</v>
      </c>
      <c r="D34" s="24">
        <v>-80507</v>
      </c>
      <c r="E34" s="24">
        <v>-104529</v>
      </c>
      <c r="F34" s="24">
        <v>-105574</v>
      </c>
      <c r="G34" s="24">
        <v>-106630</v>
      </c>
      <c r="H34" s="155">
        <v>100020</v>
      </c>
      <c r="I34" s="6"/>
      <c r="J34" s="25"/>
      <c r="K34" s="6"/>
      <c r="L34" s="6"/>
    </row>
    <row r="35" spans="1:12" ht="12.75">
      <c r="A35" s="22" t="s">
        <v>27</v>
      </c>
      <c r="B35" s="23"/>
      <c r="C35" s="24">
        <v>-23199</v>
      </c>
      <c r="D35" s="24">
        <v>-23759</v>
      </c>
      <c r="E35" s="24">
        <v>-23996</v>
      </c>
      <c r="F35" s="24">
        <v>-24236</v>
      </c>
      <c r="G35" s="24">
        <v>-24478</v>
      </c>
      <c r="H35" s="155">
        <v>100021</v>
      </c>
      <c r="J35" s="25"/>
    </row>
    <row r="36" spans="1:12" ht="12.75">
      <c r="A36" s="22" t="s">
        <v>28</v>
      </c>
      <c r="B36" s="23"/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155">
        <v>100022</v>
      </c>
      <c r="J36" s="25"/>
    </row>
    <row r="37" spans="1:12" s="25" customFormat="1">
      <c r="A37" s="7"/>
      <c r="B37" s="8"/>
      <c r="C37" s="41"/>
      <c r="D37" s="41"/>
      <c r="E37" s="41"/>
      <c r="F37" s="41"/>
      <c r="G37" s="41"/>
      <c r="H37" s="9" t="s">
        <v>324</v>
      </c>
      <c r="I37" s="6"/>
      <c r="K37" s="6"/>
      <c r="L37" s="6"/>
    </row>
    <row r="38" spans="1:12" s="27" customFormat="1" ht="15">
      <c r="A38" s="30" t="s">
        <v>29</v>
      </c>
      <c r="B38" s="20" t="s">
        <v>11</v>
      </c>
      <c r="C38" s="21">
        <f>C39+C40+C41+C42</f>
        <v>-205769</v>
      </c>
      <c r="D38" s="21">
        <f>D39+D40+D41+D42</f>
        <v>-135000</v>
      </c>
      <c r="E38" s="21">
        <f>E39+E40+E41+E42</f>
        <v>-250000</v>
      </c>
      <c r="F38" s="21">
        <f>F39+F40+F41+F42</f>
        <v>-260000</v>
      </c>
      <c r="G38" s="21">
        <f>G39+G40+G41+G42</f>
        <v>-270000</v>
      </c>
      <c r="H38" s="154">
        <v>100023</v>
      </c>
      <c r="I38" s="6"/>
      <c r="J38" s="25"/>
      <c r="K38" s="6"/>
      <c r="L38" s="6"/>
    </row>
    <row r="39" spans="1:12" s="27" customFormat="1" ht="12.75">
      <c r="A39" s="22" t="s">
        <v>30</v>
      </c>
      <c r="B39" s="23"/>
      <c r="C39" s="24">
        <v>-205769</v>
      </c>
      <c r="D39" s="24">
        <v>-135000</v>
      </c>
      <c r="E39" s="24">
        <v>-250000</v>
      </c>
      <c r="F39" s="24">
        <v>-260000</v>
      </c>
      <c r="G39" s="24">
        <v>-270000</v>
      </c>
      <c r="H39" s="155">
        <v>100024</v>
      </c>
      <c r="I39" s="6"/>
      <c r="J39" s="25"/>
      <c r="K39" s="6"/>
      <c r="L39" s="6"/>
    </row>
    <row r="40" spans="1:12" s="27" customFormat="1" ht="12.75">
      <c r="A40" s="22" t="s">
        <v>31</v>
      </c>
      <c r="B40" s="23"/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155">
        <v>100025</v>
      </c>
      <c r="I40" s="6"/>
      <c r="J40" s="25"/>
      <c r="K40" s="6"/>
      <c r="L40" s="6"/>
    </row>
    <row r="41" spans="1:12" ht="12.75">
      <c r="A41" s="22" t="s">
        <v>32</v>
      </c>
      <c r="B41" s="23"/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155">
        <v>100026</v>
      </c>
      <c r="J41" s="25"/>
    </row>
    <row r="42" spans="1:12" ht="12.75">
      <c r="A42" s="22" t="s">
        <v>33</v>
      </c>
      <c r="B42" s="23"/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155">
        <v>100027</v>
      </c>
      <c r="J42" s="25"/>
    </row>
    <row r="43" spans="1:12" s="25" customFormat="1">
      <c r="A43" s="7"/>
      <c r="B43" s="8"/>
      <c r="C43" s="28"/>
      <c r="D43" s="28"/>
      <c r="E43" s="28"/>
      <c r="F43" s="28"/>
      <c r="G43" s="28"/>
      <c r="H43" s="9" t="s">
        <v>324</v>
      </c>
      <c r="I43" s="6"/>
      <c r="K43" s="6"/>
      <c r="L43" s="6"/>
    </row>
    <row r="44" spans="1:12" s="27" customFormat="1" ht="15">
      <c r="A44" s="30" t="s">
        <v>34</v>
      </c>
      <c r="B44" s="20" t="s">
        <v>11</v>
      </c>
      <c r="C44" s="29">
        <v>-43026</v>
      </c>
      <c r="D44" s="29">
        <v>-36921</v>
      </c>
      <c r="E44" s="29">
        <v>-36921</v>
      </c>
      <c r="F44" s="29">
        <v>-36921</v>
      </c>
      <c r="G44" s="29">
        <v>-36921</v>
      </c>
      <c r="H44" s="154">
        <v>100028</v>
      </c>
      <c r="I44" s="6"/>
      <c r="J44" s="25"/>
      <c r="K44" s="6"/>
      <c r="L44" s="6"/>
    </row>
    <row r="45" spans="1:12" s="27" customFormat="1" ht="15">
      <c r="A45" s="30"/>
      <c r="B45" s="20"/>
      <c r="C45" s="42"/>
      <c r="D45" s="42"/>
      <c r="E45" s="42"/>
      <c r="F45" s="42"/>
      <c r="G45" s="42"/>
      <c r="H45" s="6" t="s">
        <v>324</v>
      </c>
      <c r="I45" s="6"/>
      <c r="J45" s="25"/>
      <c r="K45" s="6"/>
      <c r="L45" s="6"/>
    </row>
    <row r="46" spans="1:12" s="27" customFormat="1" ht="15">
      <c r="A46" s="30" t="s">
        <v>35</v>
      </c>
      <c r="B46" s="20" t="s">
        <v>4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154">
        <v>100029</v>
      </c>
      <c r="I46" s="6"/>
      <c r="J46" s="25"/>
      <c r="K46" s="6"/>
      <c r="L46" s="6"/>
    </row>
    <row r="47" spans="1:12" s="27" customFormat="1" ht="15">
      <c r="A47" s="30"/>
      <c r="B47" s="20"/>
      <c r="C47" s="31"/>
      <c r="D47" s="31"/>
      <c r="E47" s="31"/>
      <c r="F47" s="31"/>
      <c r="G47" s="31"/>
      <c r="H47" s="6" t="s">
        <v>324</v>
      </c>
      <c r="I47" s="6"/>
      <c r="J47" s="25"/>
      <c r="K47" s="6"/>
      <c r="L47" s="6"/>
    </row>
    <row r="48" spans="1:12" ht="15">
      <c r="A48" s="30" t="s">
        <v>36</v>
      </c>
      <c r="B48" s="20" t="s">
        <v>4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154">
        <v>100030</v>
      </c>
      <c r="J48" s="25"/>
    </row>
    <row r="49" spans="1:12" ht="15">
      <c r="A49" s="30"/>
      <c r="B49" s="20"/>
      <c r="C49" s="42"/>
      <c r="D49" s="42"/>
      <c r="E49" s="42"/>
      <c r="F49" s="42"/>
      <c r="G49" s="42"/>
      <c r="H49" s="6" t="s">
        <v>324</v>
      </c>
      <c r="J49" s="25"/>
    </row>
    <row r="50" spans="1:12" ht="15">
      <c r="A50" s="35" t="s">
        <v>37</v>
      </c>
      <c r="B50" s="20" t="s">
        <v>8</v>
      </c>
      <c r="C50" s="43">
        <f>C51+C52</f>
        <v>0</v>
      </c>
      <c r="D50" s="43">
        <f>D51+D52</f>
        <v>0</v>
      </c>
      <c r="E50" s="43">
        <f>E51+E52</f>
        <v>0</v>
      </c>
      <c r="F50" s="43">
        <f>F51+F52</f>
        <v>0</v>
      </c>
      <c r="G50" s="43">
        <f>G51+G52</f>
        <v>0</v>
      </c>
      <c r="H50" s="154">
        <v>100031</v>
      </c>
      <c r="J50" s="25"/>
    </row>
    <row r="51" spans="1:12" s="35" customFormat="1" ht="12.75">
      <c r="A51" s="22" t="s">
        <v>38</v>
      </c>
      <c r="B51" s="23"/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155">
        <v>100032</v>
      </c>
      <c r="I51" s="6"/>
      <c r="J51" s="25"/>
      <c r="K51" s="6"/>
      <c r="L51" s="6"/>
    </row>
    <row r="52" spans="1:12" s="35" customFormat="1" ht="12.75">
      <c r="A52" s="22" t="s">
        <v>39</v>
      </c>
      <c r="B52" s="23"/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155">
        <v>100033</v>
      </c>
      <c r="I52" s="6"/>
      <c r="J52" s="25"/>
      <c r="K52" s="6"/>
      <c r="L52" s="6"/>
    </row>
    <row r="53" spans="1:12" s="35" customFormat="1">
      <c r="A53" s="7"/>
      <c r="B53" s="8"/>
      <c r="C53" s="44"/>
      <c r="D53" s="44"/>
      <c r="E53" s="44"/>
      <c r="F53" s="44"/>
      <c r="G53" s="44"/>
      <c r="H53" s="6" t="s">
        <v>324</v>
      </c>
      <c r="I53" s="6"/>
      <c r="J53" s="25"/>
      <c r="K53" s="6"/>
      <c r="L53" s="6"/>
    </row>
    <row r="54" spans="1:12" s="35" customFormat="1" ht="15">
      <c r="A54" s="30" t="s">
        <v>40</v>
      </c>
      <c r="B54" s="20" t="s">
        <v>11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154">
        <v>100034</v>
      </c>
      <c r="I54" s="6"/>
      <c r="J54" s="25"/>
      <c r="K54" s="6"/>
      <c r="L54" s="6"/>
    </row>
    <row r="55" spans="1:12" s="35" customFormat="1">
      <c r="A55" s="7"/>
      <c r="B55" s="8"/>
      <c r="C55" s="44"/>
      <c r="D55" s="44"/>
      <c r="E55" s="44"/>
      <c r="F55" s="44"/>
      <c r="G55" s="44"/>
      <c r="H55" s="6" t="s">
        <v>324</v>
      </c>
      <c r="I55" s="6"/>
      <c r="J55" s="25"/>
      <c r="K55" s="6"/>
      <c r="L55" s="6"/>
    </row>
    <row r="56" spans="1:12" s="39" customFormat="1" ht="15">
      <c r="A56" s="30" t="s">
        <v>41</v>
      </c>
      <c r="B56" s="20" t="s">
        <v>11</v>
      </c>
      <c r="C56" s="21">
        <f>C57+C58</f>
        <v>0</v>
      </c>
      <c r="D56" s="21">
        <f>D57+D58</f>
        <v>0</v>
      </c>
      <c r="E56" s="21">
        <f>E57+E58</f>
        <v>0</v>
      </c>
      <c r="F56" s="21">
        <f>F57+F58</f>
        <v>0</v>
      </c>
      <c r="G56" s="21">
        <f>G57+G58</f>
        <v>0</v>
      </c>
      <c r="H56" s="155">
        <v>100035</v>
      </c>
      <c r="I56" s="6"/>
      <c r="J56" s="25"/>
      <c r="K56" s="6"/>
      <c r="L56" s="6"/>
    </row>
    <row r="57" spans="1:12" s="27" customFormat="1" ht="12.75">
      <c r="A57" s="22" t="s">
        <v>42</v>
      </c>
      <c r="B57" s="23"/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155">
        <v>100036</v>
      </c>
      <c r="I57" s="6"/>
      <c r="J57" s="25"/>
      <c r="K57" s="6"/>
      <c r="L57" s="6"/>
    </row>
    <row r="58" spans="1:12" s="27" customFormat="1" ht="12.75">
      <c r="A58" s="22" t="s">
        <v>43</v>
      </c>
      <c r="B58" s="23"/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155">
        <v>100037</v>
      </c>
      <c r="I58" s="6"/>
      <c r="J58" s="25"/>
      <c r="K58" s="6"/>
      <c r="L58" s="6"/>
    </row>
    <row r="59" spans="1:12">
      <c r="C59" s="44"/>
      <c r="D59" s="44"/>
      <c r="E59" s="44"/>
      <c r="F59" s="44"/>
      <c r="G59" s="44"/>
      <c r="H59" s="6" t="s">
        <v>324</v>
      </c>
      <c r="J59" s="25"/>
    </row>
    <row r="60" spans="1:12" s="35" customFormat="1" ht="15">
      <c r="A60" s="30" t="s">
        <v>44</v>
      </c>
      <c r="B60" s="20" t="s">
        <v>11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154">
        <v>100038</v>
      </c>
      <c r="I60" s="6"/>
      <c r="J60" s="25"/>
      <c r="K60" s="6"/>
      <c r="L60" s="6"/>
    </row>
    <row r="61" spans="1:12">
      <c r="C61" s="44"/>
      <c r="D61" s="44"/>
      <c r="E61" s="44"/>
      <c r="F61" s="44"/>
      <c r="G61" s="44"/>
      <c r="H61" s="6" t="s">
        <v>324</v>
      </c>
      <c r="J61" s="25"/>
    </row>
    <row r="62" spans="1:12" s="35" customFormat="1" ht="15">
      <c r="A62" s="30" t="s">
        <v>45</v>
      </c>
      <c r="B62" s="20" t="s">
        <v>8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154">
        <v>100039</v>
      </c>
      <c r="I62" s="6"/>
      <c r="J62" s="25"/>
      <c r="K62" s="6"/>
      <c r="L62" s="6"/>
    </row>
    <row r="63" spans="1:12" s="35" customFormat="1" ht="15">
      <c r="A63" s="30"/>
      <c r="B63" s="20"/>
      <c r="C63" s="44"/>
      <c r="D63" s="44"/>
      <c r="E63" s="44"/>
      <c r="F63" s="44"/>
      <c r="G63" s="44"/>
      <c r="H63" s="6" t="s">
        <v>324</v>
      </c>
      <c r="I63" s="6"/>
      <c r="J63" s="25"/>
      <c r="K63" s="6"/>
      <c r="L63" s="6"/>
    </row>
    <row r="64" spans="1:12" s="39" customFormat="1">
      <c r="A64" s="176" t="s">
        <v>46</v>
      </c>
      <c r="B64" s="8"/>
      <c r="C64" s="44"/>
      <c r="D64" s="44"/>
      <c r="E64" s="44"/>
      <c r="F64" s="44"/>
      <c r="G64" s="44"/>
      <c r="H64" s="9" t="s">
        <v>324</v>
      </c>
      <c r="I64" s="6"/>
      <c r="J64" s="25"/>
      <c r="K64" s="6"/>
      <c r="L64" s="6"/>
    </row>
    <row r="65" spans="1:12" s="27" customFormat="1" ht="15.75">
      <c r="A65" s="176"/>
      <c r="B65" s="20" t="s">
        <v>47</v>
      </c>
      <c r="C65" s="45">
        <f>C8+C13+C15+C17+C23+C33+C38+C44+C46+C48+C50+C54+C56+C60+C62</f>
        <v>-153408</v>
      </c>
      <c r="D65" s="45">
        <f>D8+D13+D15+D17+D23+D33+D38+D44+D46+D48+D50+D54+D56+D60+D62</f>
        <v>73813</v>
      </c>
      <c r="E65" s="45">
        <f>E8+E13+E15+E17+E23+E33+E38+E44+E46+E48+E50+E54+E56+E60+E62</f>
        <v>34554</v>
      </c>
      <c r="F65" s="45">
        <f>F8+F13+F15+F17+F23+F33+F38+F44+F46+F48+F50+F54+F56+F60+F62</f>
        <v>33269</v>
      </c>
      <c r="G65" s="45">
        <f>G8+G13+G15+G17+G23+G33+G38+G44+G46+G48+G50+G54+G56+G60+G62</f>
        <v>31971</v>
      </c>
      <c r="H65" s="154">
        <v>100040</v>
      </c>
      <c r="I65" s="6"/>
      <c r="J65" s="25"/>
      <c r="K65" s="6"/>
      <c r="L65" s="6"/>
    </row>
    <row r="66" spans="1:12">
      <c r="C66" s="44"/>
      <c r="D66" s="44"/>
      <c r="E66" s="44"/>
      <c r="F66" s="44"/>
      <c r="G66" s="44"/>
      <c r="H66" s="6" t="s">
        <v>324</v>
      </c>
      <c r="J66" s="25"/>
    </row>
    <row r="67" spans="1:12" s="35" customFormat="1" ht="15">
      <c r="A67" s="30" t="s">
        <v>48</v>
      </c>
      <c r="B67" s="20" t="s">
        <v>4</v>
      </c>
      <c r="C67" s="21">
        <f>C68+C71</f>
        <v>0</v>
      </c>
      <c r="D67" s="21">
        <f>D68+D71</f>
        <v>0</v>
      </c>
      <c r="E67" s="21">
        <f>E68+E71</f>
        <v>0</v>
      </c>
      <c r="F67" s="21">
        <f>F68+F71</f>
        <v>0</v>
      </c>
      <c r="G67" s="21">
        <f>G68+G71</f>
        <v>0</v>
      </c>
      <c r="H67" s="154">
        <v>100041</v>
      </c>
      <c r="I67" s="6"/>
      <c r="J67" s="25"/>
      <c r="K67" s="6"/>
      <c r="L67" s="6"/>
    </row>
    <row r="68" spans="1:12" ht="12.75">
      <c r="A68" s="22" t="s">
        <v>49</v>
      </c>
      <c r="B68" s="23"/>
      <c r="C68" s="33">
        <f>C69+C70</f>
        <v>0</v>
      </c>
      <c r="D68" s="33">
        <f>D69+D70</f>
        <v>0</v>
      </c>
      <c r="E68" s="33">
        <f>E69+E70</f>
        <v>0</v>
      </c>
      <c r="F68" s="33">
        <f>F69+F70</f>
        <v>0</v>
      </c>
      <c r="G68" s="33">
        <f>G69+G70</f>
        <v>0</v>
      </c>
      <c r="H68" s="154">
        <v>100042</v>
      </c>
      <c r="J68" s="25"/>
    </row>
    <row r="69" spans="1:12" ht="12.75" customHeight="1">
      <c r="A69" s="36" t="s">
        <v>50</v>
      </c>
      <c r="B69" s="37"/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155">
        <v>100043</v>
      </c>
      <c r="J69" s="25"/>
    </row>
    <row r="70" spans="1:12" ht="12.75" customHeight="1">
      <c r="A70" s="36" t="s">
        <v>51</v>
      </c>
      <c r="B70" s="37"/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155">
        <v>100044</v>
      </c>
      <c r="J70" s="25"/>
    </row>
    <row r="71" spans="1:12" ht="12.75">
      <c r="A71" s="22" t="s">
        <v>52</v>
      </c>
      <c r="B71" s="23"/>
      <c r="C71" s="33">
        <f>C72+C73</f>
        <v>0</v>
      </c>
      <c r="D71" s="33">
        <f>D72+D73</f>
        <v>0</v>
      </c>
      <c r="E71" s="33">
        <f>E72+E73</f>
        <v>0</v>
      </c>
      <c r="F71" s="33">
        <f>F72+F73</f>
        <v>0</v>
      </c>
      <c r="G71" s="33">
        <f>G72+G73</f>
        <v>0</v>
      </c>
      <c r="H71" s="155">
        <v>100045</v>
      </c>
      <c r="J71" s="25"/>
    </row>
    <row r="72" spans="1:12" s="46" customFormat="1" ht="12.75" customHeight="1">
      <c r="A72" s="36" t="s">
        <v>53</v>
      </c>
      <c r="B72" s="37"/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155">
        <v>100046</v>
      </c>
      <c r="I72" s="6"/>
      <c r="J72" s="25"/>
      <c r="K72" s="6"/>
      <c r="L72" s="6"/>
    </row>
    <row r="73" spans="1:12" ht="12.75" customHeight="1">
      <c r="A73" s="36" t="s">
        <v>54</v>
      </c>
      <c r="B73" s="37"/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155">
        <v>100047</v>
      </c>
      <c r="J73" s="25"/>
    </row>
    <row r="74" spans="1:12" s="35" customFormat="1">
      <c r="A74" s="7"/>
      <c r="B74" s="8"/>
      <c r="C74" s="44"/>
      <c r="D74" s="44"/>
      <c r="E74" s="44"/>
      <c r="F74" s="44"/>
      <c r="G74" s="44"/>
      <c r="H74" s="6" t="s">
        <v>324</v>
      </c>
      <c r="I74" s="6"/>
      <c r="J74" s="25"/>
      <c r="K74" s="6"/>
      <c r="L74" s="6"/>
    </row>
    <row r="75" spans="1:12" s="39" customFormat="1" ht="15">
      <c r="A75" s="30" t="s">
        <v>55</v>
      </c>
      <c r="B75" s="20" t="s">
        <v>11</v>
      </c>
      <c r="C75" s="21">
        <f>C76+C77+C78</f>
        <v>0</v>
      </c>
      <c r="D75" s="21">
        <f>D76+D77+D78</f>
        <v>0</v>
      </c>
      <c r="E75" s="21">
        <f>E76+E77+E78</f>
        <v>0</v>
      </c>
      <c r="F75" s="21">
        <f>F76+F77+F78</f>
        <v>0</v>
      </c>
      <c r="G75" s="21">
        <f>G76+G77+G78</f>
        <v>0</v>
      </c>
      <c r="H75" s="155">
        <v>100048</v>
      </c>
      <c r="I75" s="6"/>
      <c r="J75" s="25"/>
      <c r="K75" s="6"/>
      <c r="L75" s="6"/>
    </row>
    <row r="76" spans="1:12" s="27" customFormat="1" ht="12.75">
      <c r="A76" s="22" t="s">
        <v>56</v>
      </c>
      <c r="B76" s="23"/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155">
        <v>100049</v>
      </c>
      <c r="I76" s="6"/>
      <c r="J76" s="25"/>
      <c r="K76" s="6"/>
      <c r="L76" s="6"/>
    </row>
    <row r="77" spans="1:12" s="40" customFormat="1" ht="12.75">
      <c r="A77" s="22" t="s">
        <v>57</v>
      </c>
      <c r="B77" s="23"/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155">
        <v>100050</v>
      </c>
      <c r="I77" s="6"/>
      <c r="J77" s="25"/>
      <c r="K77" s="6"/>
      <c r="L77" s="6"/>
    </row>
    <row r="78" spans="1:12" s="40" customFormat="1" ht="12.75">
      <c r="A78" s="22" t="s">
        <v>58</v>
      </c>
      <c r="B78" s="23"/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155">
        <v>100051</v>
      </c>
      <c r="I78" s="6"/>
      <c r="J78" s="25"/>
      <c r="K78" s="6"/>
      <c r="L78" s="6"/>
    </row>
    <row r="79" spans="1:12" s="27" customFormat="1">
      <c r="A79" s="7"/>
      <c r="B79" s="8"/>
      <c r="C79" s="44"/>
      <c r="D79" s="44"/>
      <c r="E79" s="44"/>
      <c r="F79" s="44"/>
      <c r="G79" s="44"/>
      <c r="H79" s="6" t="s">
        <v>324</v>
      </c>
      <c r="I79" s="6"/>
      <c r="J79" s="25"/>
      <c r="K79" s="6"/>
      <c r="L79" s="6"/>
    </row>
    <row r="80" spans="1:12" s="40" customFormat="1" ht="15">
      <c r="A80" s="30" t="s">
        <v>59</v>
      </c>
      <c r="B80" s="20" t="s">
        <v>8</v>
      </c>
      <c r="C80" s="21">
        <f>C81+C82</f>
        <v>0</v>
      </c>
      <c r="D80" s="21">
        <f>D81+D82</f>
        <v>0</v>
      </c>
      <c r="E80" s="21">
        <f>E81+E82</f>
        <v>0</v>
      </c>
      <c r="F80" s="21">
        <f>F81+F82</f>
        <v>0</v>
      </c>
      <c r="G80" s="21">
        <f>G81+G82</f>
        <v>0</v>
      </c>
      <c r="H80" s="154">
        <v>100052</v>
      </c>
      <c r="I80" s="6"/>
      <c r="J80" s="25"/>
      <c r="K80" s="6"/>
      <c r="L80" s="6"/>
    </row>
    <row r="81" spans="1:12" s="40" customFormat="1" ht="12.75">
      <c r="A81" s="22" t="s">
        <v>60</v>
      </c>
      <c r="B81" s="23"/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155">
        <v>100053</v>
      </c>
      <c r="I81" s="6"/>
      <c r="J81" s="25"/>
      <c r="K81" s="6"/>
      <c r="L81" s="6"/>
    </row>
    <row r="82" spans="1:12" ht="12.75">
      <c r="A82" s="22" t="s">
        <v>61</v>
      </c>
      <c r="B82" s="23"/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155">
        <v>100054</v>
      </c>
      <c r="J82" s="25"/>
    </row>
    <row r="83" spans="1:12" s="35" customFormat="1">
      <c r="A83" s="7"/>
      <c r="B83" s="8"/>
      <c r="C83" s="28"/>
      <c r="D83" s="28"/>
      <c r="E83" s="28"/>
      <c r="F83" s="28"/>
      <c r="G83" s="28"/>
      <c r="H83" s="6" t="s">
        <v>324</v>
      </c>
      <c r="I83" s="6"/>
      <c r="J83" s="25"/>
      <c r="K83" s="6"/>
      <c r="L83" s="6"/>
    </row>
    <row r="84" spans="1:12" s="39" customFormat="1" ht="15">
      <c r="A84" s="30" t="s">
        <v>62</v>
      </c>
      <c r="B84" s="20" t="s">
        <v>8</v>
      </c>
      <c r="C84" s="29">
        <v>0</v>
      </c>
      <c r="D84" s="29">
        <v>0</v>
      </c>
      <c r="E84" s="29">
        <v>0</v>
      </c>
      <c r="F84" s="29">
        <v>0</v>
      </c>
      <c r="G84" s="29">
        <v>0</v>
      </c>
      <c r="H84" s="155">
        <v>100055</v>
      </c>
      <c r="I84" s="6"/>
      <c r="J84" s="25"/>
      <c r="K84" s="6"/>
      <c r="L84" s="6"/>
    </row>
    <row r="85" spans="1:12" s="39" customFormat="1" ht="15">
      <c r="A85" s="30"/>
      <c r="B85" s="20"/>
      <c r="C85" s="28"/>
      <c r="D85" s="28"/>
      <c r="E85" s="28"/>
      <c r="F85" s="28"/>
      <c r="G85" s="28"/>
      <c r="H85" s="9" t="s">
        <v>324</v>
      </c>
      <c r="I85" s="6"/>
      <c r="J85" s="25"/>
      <c r="K85" s="6"/>
      <c r="L85" s="6"/>
    </row>
    <row r="86" spans="1:12" s="27" customFormat="1" ht="10.5" customHeight="1">
      <c r="A86" s="177" t="s">
        <v>63</v>
      </c>
      <c r="B86" s="8"/>
      <c r="C86" s="28"/>
      <c r="D86" s="28"/>
      <c r="E86" s="28"/>
      <c r="F86" s="28"/>
      <c r="G86" s="28"/>
      <c r="H86" s="6" t="s">
        <v>324</v>
      </c>
      <c r="I86" s="6"/>
      <c r="J86" s="25"/>
      <c r="K86" s="6"/>
      <c r="L86" s="6"/>
    </row>
    <row r="87" spans="1:12" s="27" customFormat="1" ht="15">
      <c r="A87" s="177"/>
      <c r="B87" s="20" t="s">
        <v>8</v>
      </c>
      <c r="C87" s="21">
        <f>C88+C89</f>
        <v>0</v>
      </c>
      <c r="D87" s="21">
        <f>D88+D89</f>
        <v>0</v>
      </c>
      <c r="E87" s="21">
        <f>E88+E89</f>
        <v>0</v>
      </c>
      <c r="F87" s="21">
        <f>F88+F89</f>
        <v>0</v>
      </c>
      <c r="G87" s="21">
        <f>G88+G89</f>
        <v>0</v>
      </c>
      <c r="H87" s="154">
        <v>100056</v>
      </c>
      <c r="I87" s="6"/>
      <c r="J87" s="25"/>
      <c r="K87" s="6"/>
      <c r="L87" s="6"/>
    </row>
    <row r="88" spans="1:12" s="27" customFormat="1" ht="12.75">
      <c r="A88" s="22" t="s">
        <v>38</v>
      </c>
      <c r="B88" s="23"/>
      <c r="C88" s="24">
        <v>0</v>
      </c>
      <c r="D88" s="24">
        <v>0</v>
      </c>
      <c r="E88" s="24">
        <v>0</v>
      </c>
      <c r="F88" s="24">
        <v>0</v>
      </c>
      <c r="G88" s="24">
        <v>0</v>
      </c>
      <c r="H88" s="155">
        <v>100057</v>
      </c>
      <c r="I88" s="6"/>
      <c r="J88" s="25"/>
      <c r="K88" s="6"/>
      <c r="L88" s="6"/>
    </row>
    <row r="89" spans="1:12" ht="12.75">
      <c r="A89" s="22" t="s">
        <v>39</v>
      </c>
      <c r="B89" s="23"/>
      <c r="C89" s="24">
        <v>0</v>
      </c>
      <c r="D89" s="24">
        <v>0</v>
      </c>
      <c r="E89" s="24">
        <v>0</v>
      </c>
      <c r="F89" s="24">
        <v>0</v>
      </c>
      <c r="G89" s="24">
        <v>0</v>
      </c>
      <c r="H89" s="155">
        <v>100058</v>
      </c>
      <c r="J89" s="25"/>
    </row>
    <row r="90" spans="1:12" ht="12.75">
      <c r="A90" s="22"/>
      <c r="B90" s="23"/>
      <c r="C90" s="28"/>
      <c r="D90" s="28"/>
      <c r="E90" s="28"/>
      <c r="F90" s="28"/>
      <c r="G90" s="28"/>
      <c r="H90" s="9" t="s">
        <v>324</v>
      </c>
      <c r="J90" s="25"/>
    </row>
    <row r="91" spans="1:12" s="35" customFormat="1" ht="11.25" customHeight="1">
      <c r="A91" s="177" t="s">
        <v>64</v>
      </c>
      <c r="B91" s="8"/>
      <c r="C91" s="28"/>
      <c r="D91" s="28"/>
      <c r="E91" s="28"/>
      <c r="F91" s="28"/>
      <c r="G91" s="28"/>
      <c r="H91" s="6" t="s">
        <v>324</v>
      </c>
      <c r="I91" s="6"/>
      <c r="J91" s="25"/>
      <c r="K91" s="6"/>
      <c r="L91" s="6"/>
    </row>
    <row r="92" spans="1:12" s="39" customFormat="1" ht="15">
      <c r="A92" s="177"/>
      <c r="B92" s="20" t="s">
        <v>4</v>
      </c>
      <c r="C92" s="29">
        <v>0</v>
      </c>
      <c r="D92" s="29">
        <v>0</v>
      </c>
      <c r="E92" s="29">
        <v>0</v>
      </c>
      <c r="F92" s="29">
        <v>0</v>
      </c>
      <c r="G92" s="29">
        <v>0</v>
      </c>
      <c r="H92" s="155">
        <v>100059</v>
      </c>
      <c r="I92" s="6"/>
      <c r="J92" s="25"/>
      <c r="K92" s="6"/>
      <c r="L92" s="6"/>
    </row>
    <row r="93" spans="1:12" s="27" customFormat="1">
      <c r="A93" s="7"/>
      <c r="B93" s="8"/>
      <c r="C93" s="28"/>
      <c r="D93" s="28"/>
      <c r="E93" s="28"/>
      <c r="F93" s="28"/>
      <c r="G93" s="28"/>
      <c r="H93" s="6" t="s">
        <v>324</v>
      </c>
      <c r="I93" s="6"/>
      <c r="J93" s="25"/>
      <c r="K93" s="6"/>
      <c r="L93" s="6"/>
    </row>
    <row r="94" spans="1:12" s="27" customFormat="1" ht="15.75">
      <c r="A94" s="47" t="s">
        <v>65</v>
      </c>
      <c r="B94" s="48" t="s">
        <v>47</v>
      </c>
      <c r="C94" s="45">
        <f>C67+C75+C80+C84+C87+C92</f>
        <v>0</v>
      </c>
      <c r="D94" s="45">
        <f>D67+D75+D80+D84+D87+D92</f>
        <v>0</v>
      </c>
      <c r="E94" s="45">
        <f>E67+E75+E80+E84+E87+E92</f>
        <v>0</v>
      </c>
      <c r="F94" s="45">
        <f>F67+F75+F80+F84+F87+F92</f>
        <v>0</v>
      </c>
      <c r="G94" s="45">
        <f>G67+G75+G80+G84+G87+G92</f>
        <v>0</v>
      </c>
      <c r="H94" s="154">
        <v>100060</v>
      </c>
      <c r="I94" s="6"/>
      <c r="J94" s="25"/>
      <c r="K94" s="6"/>
      <c r="L94" s="6"/>
    </row>
    <row r="95" spans="1:12">
      <c r="C95" s="28"/>
      <c r="D95" s="28"/>
      <c r="E95" s="28"/>
      <c r="F95" s="28"/>
      <c r="G95" s="28"/>
      <c r="H95" s="6" t="s">
        <v>324</v>
      </c>
      <c r="J95" s="25"/>
    </row>
    <row r="96" spans="1:12" s="35" customFormat="1" ht="15">
      <c r="A96" s="30" t="s">
        <v>66</v>
      </c>
      <c r="B96" s="20" t="s">
        <v>8</v>
      </c>
      <c r="C96" s="29">
        <v>0</v>
      </c>
      <c r="D96" s="29">
        <v>0</v>
      </c>
      <c r="E96" s="29">
        <v>0</v>
      </c>
      <c r="F96" s="29">
        <v>0</v>
      </c>
      <c r="G96" s="29">
        <v>0</v>
      </c>
      <c r="H96" s="154">
        <v>100061</v>
      </c>
      <c r="I96" s="6"/>
      <c r="J96" s="25"/>
      <c r="K96" s="6"/>
      <c r="L96" s="6"/>
    </row>
    <row r="97" spans="1:12" ht="15">
      <c r="A97" s="30"/>
      <c r="B97" s="20"/>
      <c r="C97" s="31"/>
      <c r="D97" s="31"/>
      <c r="E97" s="31"/>
      <c r="F97" s="31"/>
      <c r="G97" s="31"/>
      <c r="H97" s="6" t="s">
        <v>324</v>
      </c>
      <c r="J97" s="25"/>
    </row>
    <row r="98" spans="1:12" s="35" customFormat="1" ht="15.75">
      <c r="A98" s="47" t="s">
        <v>67</v>
      </c>
      <c r="B98" s="48" t="s">
        <v>47</v>
      </c>
      <c r="C98" s="45">
        <f>C65+C94+C96</f>
        <v>-153408</v>
      </c>
      <c r="D98" s="45">
        <f>D65+D94+D96</f>
        <v>73813</v>
      </c>
      <c r="E98" s="45">
        <f>E65+E94+E96</f>
        <v>34554</v>
      </c>
      <c r="F98" s="45">
        <f>F65+F94+F96</f>
        <v>33269</v>
      </c>
      <c r="G98" s="45">
        <f>G65+G94+G96</f>
        <v>31971</v>
      </c>
      <c r="H98" s="154">
        <v>100062</v>
      </c>
      <c r="I98" s="6"/>
      <c r="J98" s="25"/>
      <c r="K98" s="6"/>
      <c r="L98" s="6"/>
    </row>
    <row r="99" spans="1:12" s="39" customFormat="1" ht="15">
      <c r="A99" s="30"/>
      <c r="B99" s="20"/>
      <c r="C99" s="31"/>
      <c r="D99" s="31"/>
      <c r="E99" s="31"/>
      <c r="F99" s="31"/>
      <c r="G99" s="31"/>
      <c r="H99" s="9" t="s">
        <v>324</v>
      </c>
      <c r="I99" s="6"/>
      <c r="J99" s="25"/>
      <c r="K99" s="6"/>
      <c r="L99" s="6"/>
    </row>
    <row r="100" spans="1:12" s="27" customFormat="1" ht="15">
      <c r="A100" s="30" t="s">
        <v>68</v>
      </c>
      <c r="B100" s="20" t="s">
        <v>11</v>
      </c>
      <c r="C100" s="29">
        <v>0</v>
      </c>
      <c r="D100" s="29">
        <v>0</v>
      </c>
      <c r="E100" s="29">
        <v>0</v>
      </c>
      <c r="F100" s="29">
        <v>0</v>
      </c>
      <c r="G100" s="29">
        <v>0</v>
      </c>
      <c r="H100" s="154">
        <v>100063</v>
      </c>
      <c r="I100" s="6"/>
      <c r="J100" s="25"/>
      <c r="K100" s="6"/>
      <c r="L100" s="6"/>
    </row>
    <row r="101" spans="1:12" s="27" customFormat="1" ht="15">
      <c r="A101" s="30"/>
      <c r="B101" s="20"/>
      <c r="C101" s="31"/>
      <c r="D101" s="31"/>
      <c r="E101" s="31"/>
      <c r="F101" s="31"/>
      <c r="G101" s="31"/>
      <c r="H101" s="6" t="s">
        <v>324</v>
      </c>
      <c r="I101" s="6"/>
      <c r="J101" s="25"/>
      <c r="K101" s="6"/>
      <c r="L101" s="6"/>
    </row>
    <row r="102" spans="1:12" s="27" customFormat="1" ht="15">
      <c r="A102" s="176" t="s">
        <v>69</v>
      </c>
      <c r="B102" s="20"/>
      <c r="C102" s="31"/>
      <c r="D102" s="31"/>
      <c r="E102" s="31"/>
      <c r="F102" s="31"/>
      <c r="G102" s="31"/>
      <c r="H102" s="6" t="s">
        <v>324</v>
      </c>
      <c r="I102" s="6"/>
      <c r="J102" s="25"/>
      <c r="K102" s="6"/>
      <c r="L102" s="6"/>
    </row>
    <row r="103" spans="1:12" s="35" customFormat="1" ht="15.75">
      <c r="A103" s="176"/>
      <c r="B103" s="48" t="s">
        <v>47</v>
      </c>
      <c r="C103" s="45">
        <f>C98+C100</f>
        <v>-153408</v>
      </c>
      <c r="D103" s="45">
        <f>D98+D100</f>
        <v>73813</v>
      </c>
      <c r="E103" s="45">
        <f>E98+E100</f>
        <v>34554</v>
      </c>
      <c r="F103" s="45">
        <f>F98+F100</f>
        <v>33269</v>
      </c>
      <c r="G103" s="45">
        <f>G98+G100</f>
        <v>31971</v>
      </c>
      <c r="H103" s="154">
        <v>100064</v>
      </c>
      <c r="I103" s="6"/>
      <c r="J103" s="25"/>
      <c r="K103" s="6"/>
      <c r="L103" s="6"/>
    </row>
    <row r="104" spans="1:12" ht="15">
      <c r="A104" s="30"/>
      <c r="B104" s="20"/>
      <c r="C104" s="31"/>
      <c r="D104" s="31"/>
      <c r="E104" s="31"/>
      <c r="F104" s="31"/>
      <c r="G104" s="31"/>
      <c r="H104" s="6" t="s">
        <v>324</v>
      </c>
      <c r="J104" s="25"/>
    </row>
    <row r="105" spans="1:12" s="53" customFormat="1" ht="16.5">
      <c r="A105" s="49" t="s">
        <v>70</v>
      </c>
      <c r="B105" s="50"/>
      <c r="C105" s="51"/>
      <c r="D105" s="51"/>
      <c r="E105" s="51"/>
      <c r="F105" s="51"/>
      <c r="G105" s="51"/>
      <c r="H105" s="6" t="s">
        <v>324</v>
      </c>
      <c r="I105" s="6"/>
      <c r="J105" s="25"/>
      <c r="K105" s="6"/>
      <c r="L105" s="6"/>
    </row>
    <row r="106" spans="1:12" s="53" customFormat="1" ht="16.5">
      <c r="A106" s="49"/>
      <c r="B106" s="50"/>
      <c r="C106" s="51"/>
      <c r="D106" s="51"/>
      <c r="E106" s="51"/>
      <c r="F106" s="51"/>
      <c r="G106" s="51"/>
      <c r="H106" s="6" t="s">
        <v>324</v>
      </c>
      <c r="I106" s="6"/>
      <c r="J106" s="25"/>
      <c r="K106" s="6"/>
      <c r="L106" s="6"/>
    </row>
    <row r="107" spans="1:12" ht="12" customHeight="1">
      <c r="A107" s="177" t="s">
        <v>71</v>
      </c>
      <c r="B107" s="20"/>
      <c r="C107" s="31"/>
      <c r="D107" s="31"/>
      <c r="E107" s="31"/>
      <c r="F107" s="31"/>
      <c r="G107" s="31"/>
      <c r="H107" s="6" t="s">
        <v>324</v>
      </c>
      <c r="J107" s="25"/>
    </row>
    <row r="108" spans="1:12" s="35" customFormat="1" ht="15">
      <c r="A108" s="177"/>
      <c r="B108" s="20" t="s">
        <v>8</v>
      </c>
      <c r="C108" s="29">
        <v>0</v>
      </c>
      <c r="D108" s="29">
        <v>0</v>
      </c>
      <c r="E108" s="29">
        <v>0</v>
      </c>
      <c r="F108" s="29">
        <v>0</v>
      </c>
      <c r="G108" s="29">
        <v>0</v>
      </c>
      <c r="H108" s="154">
        <v>100065</v>
      </c>
      <c r="I108" s="6"/>
      <c r="J108" s="25"/>
      <c r="K108" s="6"/>
      <c r="L108" s="6"/>
    </row>
    <row r="109" spans="1:12" s="53" customFormat="1" ht="15.75">
      <c r="A109" s="30"/>
      <c r="B109" s="20"/>
      <c r="C109" s="31"/>
      <c r="D109" s="31"/>
      <c r="E109" s="31"/>
      <c r="F109" s="31"/>
      <c r="G109" s="31"/>
      <c r="H109" s="6" t="s">
        <v>324</v>
      </c>
      <c r="I109" s="6"/>
      <c r="J109" s="25"/>
      <c r="K109" s="6"/>
      <c r="L109" s="6"/>
    </row>
    <row r="110" spans="1:12" s="35" customFormat="1" ht="15.75">
      <c r="A110" s="47" t="s">
        <v>72</v>
      </c>
      <c r="B110" s="48" t="s">
        <v>47</v>
      </c>
      <c r="C110" s="45">
        <f>C103+C108</f>
        <v>-153408</v>
      </c>
      <c r="D110" s="45">
        <f>D103+D108</f>
        <v>73813</v>
      </c>
      <c r="E110" s="45">
        <f>E103+E108</f>
        <v>34554</v>
      </c>
      <c r="F110" s="45">
        <f>F103+F108</f>
        <v>33269</v>
      </c>
      <c r="G110" s="45">
        <f>G103+G108</f>
        <v>31971</v>
      </c>
      <c r="H110" s="154">
        <v>100066</v>
      </c>
      <c r="I110" s="6"/>
      <c r="J110" s="25"/>
      <c r="K110" s="6"/>
      <c r="L110" s="6"/>
    </row>
    <row r="111" spans="1:12" s="35" customFormat="1" ht="15">
      <c r="A111" s="30"/>
      <c r="B111" s="20"/>
      <c r="C111" s="54"/>
      <c r="D111" s="54"/>
      <c r="E111" s="34"/>
      <c r="F111" s="34"/>
      <c r="H111" s="6"/>
    </row>
    <row r="112" spans="1:12" s="35" customFormat="1">
      <c r="A112" s="7"/>
      <c r="B112" s="8"/>
      <c r="C112" s="18"/>
      <c r="D112" s="6"/>
      <c r="E112" s="34"/>
      <c r="F112" s="34"/>
      <c r="H112" s="6"/>
    </row>
    <row r="113" spans="1:8" s="35" customFormat="1">
      <c r="A113" s="7"/>
      <c r="B113" s="8"/>
      <c r="C113" s="18"/>
      <c r="D113" s="6"/>
      <c r="E113" s="34"/>
      <c r="F113" s="34"/>
      <c r="H113" s="6"/>
    </row>
    <row r="114" spans="1:8" s="53" customFormat="1" ht="15.75">
      <c r="A114" s="7"/>
      <c r="B114" s="8"/>
      <c r="C114" s="18"/>
      <c r="D114" s="6"/>
      <c r="E114" s="52"/>
      <c r="F114" s="52"/>
      <c r="H114" s="6"/>
    </row>
    <row r="115" spans="1:8" s="35" customFormat="1">
      <c r="A115" s="7"/>
      <c r="B115" s="8"/>
      <c r="C115" s="18"/>
      <c r="D115" s="6"/>
      <c r="E115" s="34"/>
      <c r="F115" s="34"/>
      <c r="H115" s="6"/>
    </row>
    <row r="116" spans="1:8" s="56" customFormat="1" ht="16.5">
      <c r="A116" s="7"/>
      <c r="B116" s="8"/>
      <c r="C116" s="18"/>
      <c r="D116" s="6"/>
      <c r="E116" s="55"/>
      <c r="F116" s="55"/>
      <c r="H116" s="6"/>
    </row>
    <row r="117" spans="1:8" s="35" customFormat="1" ht="15.75" customHeight="1">
      <c r="A117" s="7"/>
      <c r="B117" s="8"/>
      <c r="C117" s="18"/>
      <c r="D117" s="6"/>
      <c r="E117" s="34"/>
      <c r="F117" s="34"/>
      <c r="H117" s="6"/>
    </row>
    <row r="118" spans="1:8" s="35" customFormat="1" ht="12.75" customHeight="1">
      <c r="A118" s="7"/>
      <c r="B118" s="8"/>
      <c r="C118" s="18"/>
      <c r="D118" s="6"/>
      <c r="E118" s="34"/>
      <c r="F118" s="34"/>
      <c r="H118" s="6"/>
    </row>
    <row r="119" spans="1:8" s="35" customFormat="1">
      <c r="A119" s="7"/>
      <c r="B119" s="8"/>
      <c r="C119" s="18"/>
      <c r="D119" s="6"/>
      <c r="E119" s="34"/>
      <c r="F119" s="34"/>
      <c r="H119" s="6"/>
    </row>
    <row r="120" spans="1:8" s="35" customFormat="1">
      <c r="A120" s="7"/>
      <c r="B120" s="8"/>
      <c r="C120" s="18"/>
      <c r="D120" s="6"/>
      <c r="E120" s="34"/>
      <c r="F120" s="34"/>
      <c r="H120" s="6"/>
    </row>
    <row r="121" spans="1:8" s="53" customFormat="1" ht="15.75">
      <c r="A121" s="7"/>
      <c r="B121" s="8"/>
      <c r="C121" s="18"/>
      <c r="D121" s="6"/>
      <c r="E121" s="52"/>
      <c r="F121" s="52"/>
      <c r="H121" s="6"/>
    </row>
    <row r="122" spans="1:8" s="35" customFormat="1">
      <c r="A122" s="7"/>
      <c r="B122" s="8"/>
      <c r="C122" s="18"/>
      <c r="D122" s="6"/>
      <c r="E122" s="34"/>
      <c r="F122" s="34"/>
      <c r="H122" s="6"/>
    </row>
  </sheetData>
  <sheetProtection algorithmName="SHA-512" hashValue="TFFlb4yj6PoTWhXRf4VQSF3VtJpVOFCXYq1kwEQwGvpvk5NlHp5PZDDXUYi6FCbjgcOJec4IgyLSCdLRyrmFgw==" saltValue="X6/HuQlvTssEIHhIGrArHw==" spinCount="100000" sheet="1" selectLockedCells="1"/>
  <mergeCells count="7">
    <mergeCell ref="D3:G3"/>
    <mergeCell ref="A102:A103"/>
    <mergeCell ref="A107:A108"/>
    <mergeCell ref="A12:A13"/>
    <mergeCell ref="A64:A65"/>
    <mergeCell ref="A86:A87"/>
    <mergeCell ref="A91:A92"/>
  </mergeCells>
  <phoneticPr fontId="0" type="noConversion"/>
  <pageMargins left="0.15748031496062992" right="0.19685039370078741" top="0.31496062992125984" bottom="0.39370078740157483" header="0" footer="0"/>
  <pageSetup paperSize="9" scale="65" orientation="landscape" r:id="rId1"/>
  <headerFooter alignWithMargins="0"/>
  <rowBreaks count="1" manualBreakCount="1">
    <brk id="6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3"/>
  <dimension ref="A2:L115"/>
  <sheetViews>
    <sheetView tabSelected="1" zoomScaleNormal="100" workbookViewId="0">
      <selection activeCell="C34" sqref="C34"/>
    </sheetView>
  </sheetViews>
  <sheetFormatPr baseColWidth="10" defaultRowHeight="12.75"/>
  <cols>
    <col min="1" max="1" width="77.7109375" style="122" customWidth="1"/>
    <col min="2" max="2" width="4.5703125" style="60" customWidth="1"/>
    <col min="3" max="3" width="15.7109375" style="143" customWidth="1"/>
    <col min="4" max="5" width="15.7109375" style="122" customWidth="1"/>
    <col min="6" max="7" width="15.7109375" customWidth="1"/>
    <col min="8" max="8" width="7.7109375" style="59" hidden="1" customWidth="1"/>
    <col min="9" max="9" width="7.7109375" customWidth="1"/>
  </cols>
  <sheetData>
    <row r="2" spans="1:12" s="57" customFormat="1" ht="16.5" thickBot="1">
      <c r="A2" s="121" t="str">
        <f>IF('DATOS EMPRESA'!C4&lt;&gt;"",'DATOS EMPRESA'!C4,"")</f>
        <v>EL SOPLAO, S.L.</v>
      </c>
      <c r="B2" s="58"/>
      <c r="C2" s="127"/>
      <c r="D2" s="121"/>
      <c r="E2" s="121"/>
      <c r="H2" s="59"/>
    </row>
    <row r="3" spans="1:12">
      <c r="C3" s="166" t="s">
        <v>335</v>
      </c>
      <c r="D3" s="180" t="s">
        <v>0</v>
      </c>
      <c r="E3" s="181"/>
      <c r="F3" s="181"/>
      <c r="G3" s="182"/>
    </row>
    <row r="4" spans="1:12" s="61" customFormat="1" ht="18.75" thickBot="1">
      <c r="A4" s="123" t="s">
        <v>73</v>
      </c>
      <c r="B4" s="58"/>
      <c r="C4" s="164">
        <v>2020</v>
      </c>
      <c r="D4" s="162">
        <v>2021</v>
      </c>
      <c r="E4" s="160">
        <v>2022</v>
      </c>
      <c r="F4" s="165">
        <v>2023</v>
      </c>
      <c r="G4" s="161">
        <v>2024</v>
      </c>
      <c r="H4" s="59"/>
    </row>
    <row r="5" spans="1:12" s="61" customFormat="1" ht="18">
      <c r="A5" s="123"/>
      <c r="B5" s="58"/>
      <c r="C5" s="128"/>
      <c r="D5" s="128"/>
      <c r="E5" s="128"/>
      <c r="H5" s="59"/>
    </row>
    <row r="6" spans="1:12" s="57" customFormat="1" ht="15.75">
      <c r="A6" s="121" t="s">
        <v>74</v>
      </c>
      <c r="B6" s="58"/>
      <c r="C6" s="121"/>
      <c r="D6" s="121"/>
      <c r="E6" s="121"/>
      <c r="H6" s="59"/>
    </row>
    <row r="7" spans="1:12" s="62" customFormat="1" ht="5.45" customHeight="1">
      <c r="A7" s="124"/>
      <c r="B7" s="58"/>
      <c r="C7" s="129"/>
      <c r="D7" s="124"/>
      <c r="E7" s="124"/>
      <c r="H7" s="59"/>
    </row>
    <row r="8" spans="1:12" s="62" customFormat="1">
      <c r="A8" s="124" t="s">
        <v>75</v>
      </c>
      <c r="B8" s="58"/>
      <c r="C8" s="130">
        <f>EXPLOTACIÓN!C98</f>
        <v>-153408</v>
      </c>
      <c r="D8" s="130">
        <f>EXPLOTACIÓN!D98</f>
        <v>73813</v>
      </c>
      <c r="E8" s="130">
        <f>EXPLOTACIÓN!E98</f>
        <v>34554</v>
      </c>
      <c r="F8" s="130">
        <f>EXPLOTACIÓN!F98</f>
        <v>33269</v>
      </c>
      <c r="G8" s="130">
        <f>EXPLOTACIÓN!G98</f>
        <v>31971</v>
      </c>
      <c r="H8" s="156">
        <v>400000</v>
      </c>
      <c r="I8" s="6"/>
      <c r="J8" s="6"/>
      <c r="K8" s="6"/>
      <c r="L8" s="6"/>
    </row>
    <row r="9" spans="1:12" s="62" customFormat="1" ht="5.45" customHeight="1">
      <c r="A9" s="124"/>
      <c r="B9" s="58"/>
      <c r="C9" s="131"/>
      <c r="D9" s="131"/>
      <c r="E9" s="131"/>
      <c r="F9" s="131"/>
      <c r="G9" s="131"/>
      <c r="H9" s="59" t="s">
        <v>324</v>
      </c>
      <c r="I9" s="6"/>
      <c r="J9" s="25"/>
      <c r="K9" s="6"/>
      <c r="L9" s="6"/>
    </row>
    <row r="10" spans="1:12" s="62" customFormat="1">
      <c r="A10" s="124" t="s">
        <v>76</v>
      </c>
      <c r="B10" s="58"/>
      <c r="C10" s="130">
        <f>C11+C12+C13+C14+C15+C16+C17+C18+C19+C20+C21+C22+C23</f>
        <v>43026</v>
      </c>
      <c r="D10" s="130">
        <f>D11+D12+D13+D14+D15+D16+D17+D18+D19+D20+D21+D22+D23</f>
        <v>36921</v>
      </c>
      <c r="E10" s="130">
        <f>E11+E12+E13+E14+E15+E16+E17+E18+E19+E20+E21+E22+E23</f>
        <v>36921</v>
      </c>
      <c r="F10" s="130">
        <f>F11+F12+F13+F14+F15+F16+F17+F18+F19+F20+F21+F22+F23</f>
        <v>36921</v>
      </c>
      <c r="G10" s="130">
        <f>G11+G12+G13+G14+G15+G16+G17+G18+G19+G20+G21+G22+G23</f>
        <v>36921</v>
      </c>
      <c r="H10" s="156">
        <v>400001</v>
      </c>
      <c r="I10" s="6"/>
      <c r="J10" s="25"/>
      <c r="K10" s="6"/>
      <c r="L10" s="6"/>
    </row>
    <row r="11" spans="1:12">
      <c r="A11" s="65" t="s">
        <v>77</v>
      </c>
      <c r="B11" s="60" t="s">
        <v>78</v>
      </c>
      <c r="C11" s="120">
        <f>EXPLOTACIÓN!C44*(-1)</f>
        <v>43026</v>
      </c>
      <c r="D11" s="120">
        <f>EXPLOTACIÓN!D44*(-1)</f>
        <v>36921</v>
      </c>
      <c r="E11" s="120">
        <f>EXPLOTACIÓN!E44*(-1)</f>
        <v>36921</v>
      </c>
      <c r="F11" s="120">
        <f>EXPLOTACIÓN!F44*(-1)</f>
        <v>36921</v>
      </c>
      <c r="G11" s="120">
        <f>EXPLOTACIÓN!G44*(-1)</f>
        <v>36921</v>
      </c>
      <c r="H11" s="156">
        <v>400002</v>
      </c>
      <c r="I11" s="6"/>
      <c r="J11" s="25"/>
      <c r="K11" s="6"/>
      <c r="L11" s="6"/>
    </row>
    <row r="12" spans="1:12" s="65" customFormat="1">
      <c r="A12" s="65" t="s">
        <v>79</v>
      </c>
      <c r="B12" s="60" t="s">
        <v>80</v>
      </c>
      <c r="C12" s="66">
        <v>0</v>
      </c>
      <c r="D12" s="66">
        <v>0</v>
      </c>
      <c r="E12" s="66">
        <v>0</v>
      </c>
      <c r="F12" s="66">
        <v>0</v>
      </c>
      <c r="G12" s="66">
        <v>0</v>
      </c>
      <c r="H12" s="156">
        <v>400003</v>
      </c>
      <c r="I12" s="6"/>
      <c r="J12" s="25"/>
      <c r="K12" s="6"/>
      <c r="L12" s="6"/>
    </row>
    <row r="13" spans="1:12" s="65" customFormat="1">
      <c r="A13" s="65" t="s">
        <v>81</v>
      </c>
      <c r="B13" s="60" t="s">
        <v>80</v>
      </c>
      <c r="C13" s="66">
        <v>0</v>
      </c>
      <c r="D13" s="66">
        <v>0</v>
      </c>
      <c r="E13" s="66">
        <v>0</v>
      </c>
      <c r="F13" s="66">
        <v>0</v>
      </c>
      <c r="G13" s="66">
        <v>0</v>
      </c>
      <c r="H13" s="156">
        <v>400004</v>
      </c>
      <c r="I13" s="6"/>
      <c r="J13" s="25"/>
      <c r="K13" s="6"/>
      <c r="L13" s="6"/>
    </row>
    <row r="14" spans="1:12" s="65" customFormat="1">
      <c r="A14" s="65" t="s">
        <v>82</v>
      </c>
      <c r="B14" s="60" t="s">
        <v>83</v>
      </c>
      <c r="C14" s="120">
        <f>EXPLOTACIÓN!C46*(-1)+EXPLOTACIÓN!C92*(-1)</f>
        <v>0</v>
      </c>
      <c r="D14" s="120">
        <f>EXPLOTACIÓN!D46*(-1)+EXPLOTACIÓN!D92*(-1)</f>
        <v>0</v>
      </c>
      <c r="E14" s="120">
        <f>EXPLOTACIÓN!E46*(-1)+EXPLOTACIÓN!E92*(-1)</f>
        <v>0</v>
      </c>
      <c r="F14" s="120">
        <f>EXPLOTACIÓN!F46*(-1)+EXPLOTACIÓN!F92*(-1)</f>
        <v>0</v>
      </c>
      <c r="G14" s="120">
        <f>EXPLOTACIÓN!G46*(-1)+EXPLOTACIÓN!G92*(-1)</f>
        <v>0</v>
      </c>
      <c r="H14" s="156">
        <v>400005</v>
      </c>
      <c r="I14" s="6"/>
      <c r="J14" s="25"/>
      <c r="K14" s="6"/>
      <c r="L14" s="6"/>
    </row>
    <row r="15" spans="1:12" s="65" customFormat="1">
      <c r="A15" s="65" t="s">
        <v>84</v>
      </c>
      <c r="B15" s="60" t="s">
        <v>80</v>
      </c>
      <c r="C15" s="66">
        <v>0</v>
      </c>
      <c r="D15" s="66">
        <v>0</v>
      </c>
      <c r="E15" s="66">
        <v>0</v>
      </c>
      <c r="F15" s="66">
        <v>0</v>
      </c>
      <c r="G15" s="66">
        <v>0</v>
      </c>
      <c r="H15" s="156">
        <v>400006</v>
      </c>
      <c r="I15" s="6"/>
      <c r="J15" s="25"/>
      <c r="K15" s="6"/>
      <c r="L15" s="6"/>
    </row>
    <row r="16" spans="1:12" s="65" customFormat="1">
      <c r="A16" s="65" t="s">
        <v>85</v>
      </c>
      <c r="B16" s="60" t="s">
        <v>80</v>
      </c>
      <c r="C16" s="66">
        <v>0</v>
      </c>
      <c r="D16" s="66">
        <v>0</v>
      </c>
      <c r="E16" s="66">
        <v>0</v>
      </c>
      <c r="F16" s="66">
        <v>0</v>
      </c>
      <c r="G16" s="66">
        <v>0</v>
      </c>
      <c r="H16" s="156">
        <v>400007</v>
      </c>
      <c r="I16" s="6"/>
      <c r="J16" s="25"/>
      <c r="K16" s="6"/>
      <c r="L16" s="6"/>
    </row>
    <row r="17" spans="1:12" s="65" customFormat="1">
      <c r="A17" s="65" t="s">
        <v>86</v>
      </c>
      <c r="B17" s="60" t="s">
        <v>83</v>
      </c>
      <c r="C17" s="120">
        <f>EXPLOTACIÓN!C67*(-1)</f>
        <v>0</v>
      </c>
      <c r="D17" s="120">
        <f>EXPLOTACIÓN!D67*(-1)</f>
        <v>0</v>
      </c>
      <c r="E17" s="120">
        <f>EXPLOTACIÓN!E67*(-1)</f>
        <v>0</v>
      </c>
      <c r="F17" s="120">
        <f>EXPLOTACIÓN!F67*(-1)</f>
        <v>0</v>
      </c>
      <c r="G17" s="120">
        <f>EXPLOTACIÓN!G67*(-1)</f>
        <v>0</v>
      </c>
      <c r="H17" s="156">
        <v>400008</v>
      </c>
      <c r="I17" s="6"/>
      <c r="J17" s="25"/>
      <c r="K17" s="6"/>
      <c r="L17" s="6"/>
    </row>
    <row r="18" spans="1:12" s="65" customFormat="1">
      <c r="A18" s="65" t="s">
        <v>87</v>
      </c>
      <c r="B18" s="60" t="s">
        <v>78</v>
      </c>
      <c r="C18" s="120">
        <f>EXPLOTACIÓN!C75*(-1)</f>
        <v>0</v>
      </c>
      <c r="D18" s="120">
        <f>EXPLOTACIÓN!D75*(-1)</f>
        <v>0</v>
      </c>
      <c r="E18" s="120">
        <f>EXPLOTACIÓN!E75*(-1)</f>
        <v>0</v>
      </c>
      <c r="F18" s="120">
        <f>EXPLOTACIÓN!F75*(-1)</f>
        <v>0</v>
      </c>
      <c r="G18" s="120">
        <f>EXPLOTACIÓN!G75*(-1)</f>
        <v>0</v>
      </c>
      <c r="H18" s="156">
        <v>400009</v>
      </c>
      <c r="I18" s="6"/>
      <c r="J18" s="25"/>
      <c r="K18" s="6"/>
      <c r="L18" s="6"/>
    </row>
    <row r="19" spans="1:12" s="65" customFormat="1">
      <c r="A19" s="65" t="s">
        <v>88</v>
      </c>
      <c r="B19" s="60" t="s">
        <v>80</v>
      </c>
      <c r="C19" s="120">
        <f>EXPLOTACIÓN!C84*(-1)</f>
        <v>0</v>
      </c>
      <c r="D19" s="120">
        <f>EXPLOTACIÓN!D84*(-1)</f>
        <v>0</v>
      </c>
      <c r="E19" s="120">
        <f>EXPLOTACIÓN!E84*(-1)</f>
        <v>0</v>
      </c>
      <c r="F19" s="120">
        <f>EXPLOTACIÓN!F84*(-1)</f>
        <v>0</v>
      </c>
      <c r="G19" s="120">
        <f>EXPLOTACIÓN!G84*(-1)</f>
        <v>0</v>
      </c>
      <c r="H19" s="156">
        <v>400010</v>
      </c>
      <c r="I19" s="6"/>
      <c r="J19" s="25"/>
      <c r="K19" s="6"/>
      <c r="L19" s="6"/>
    </row>
    <row r="20" spans="1:12" s="65" customFormat="1">
      <c r="A20" s="65" t="s">
        <v>89</v>
      </c>
      <c r="B20" s="60" t="s">
        <v>80</v>
      </c>
      <c r="C20" s="120">
        <f>EXPLOTACIÓN!C80*(-1)</f>
        <v>0</v>
      </c>
      <c r="D20" s="120">
        <f>EXPLOTACIÓN!D80*(-1)</f>
        <v>0</v>
      </c>
      <c r="E20" s="120">
        <f>EXPLOTACIÓN!E80*(-1)</f>
        <v>0</v>
      </c>
      <c r="F20" s="120">
        <f>EXPLOTACIÓN!F80*(-1)</f>
        <v>0</v>
      </c>
      <c r="G20" s="120">
        <f>EXPLOTACIÓN!G80*(-1)</f>
        <v>0</v>
      </c>
      <c r="H20" s="156">
        <v>400011</v>
      </c>
      <c r="I20" s="6"/>
      <c r="J20" s="25"/>
      <c r="K20" s="6"/>
      <c r="L20" s="6"/>
    </row>
    <row r="21" spans="1:12" s="65" customFormat="1">
      <c r="A21" s="65" t="s">
        <v>90</v>
      </c>
      <c r="B21" s="60" t="s">
        <v>80</v>
      </c>
      <c r="C21" s="66">
        <v>0</v>
      </c>
      <c r="D21" s="66">
        <v>0</v>
      </c>
      <c r="E21" s="66">
        <v>0</v>
      </c>
      <c r="F21" s="66">
        <v>0</v>
      </c>
      <c r="G21" s="66">
        <v>0</v>
      </c>
      <c r="H21" s="156">
        <v>400012</v>
      </c>
      <c r="I21" s="6"/>
      <c r="J21" s="25"/>
      <c r="K21" s="6"/>
      <c r="L21" s="6"/>
    </row>
    <row r="22" spans="1:12" s="65" customFormat="1">
      <c r="A22" s="65" t="s">
        <v>91</v>
      </c>
      <c r="B22" s="60" t="s">
        <v>80</v>
      </c>
      <c r="C22" s="66">
        <v>0</v>
      </c>
      <c r="D22" s="66">
        <v>0</v>
      </c>
      <c r="E22" s="66">
        <v>0</v>
      </c>
      <c r="F22" s="66">
        <v>0</v>
      </c>
      <c r="G22" s="66">
        <v>0</v>
      </c>
      <c r="H22" s="156">
        <v>400013</v>
      </c>
      <c r="I22" s="6"/>
      <c r="J22" s="25"/>
      <c r="K22" s="6"/>
      <c r="L22" s="6"/>
    </row>
    <row r="23" spans="1:12" s="65" customFormat="1">
      <c r="A23" s="65" t="s">
        <v>92</v>
      </c>
      <c r="B23" s="60" t="s">
        <v>78</v>
      </c>
      <c r="C23" s="66">
        <v>0</v>
      </c>
      <c r="D23" s="66">
        <v>0</v>
      </c>
      <c r="E23" s="66">
        <v>0</v>
      </c>
      <c r="F23" s="66">
        <v>0</v>
      </c>
      <c r="G23" s="66">
        <v>0</v>
      </c>
      <c r="H23" s="156">
        <v>400014</v>
      </c>
      <c r="I23" s="6"/>
      <c r="J23" s="25"/>
      <c r="K23" s="6"/>
      <c r="L23" s="6"/>
    </row>
    <row r="24" spans="1:12" s="65" customFormat="1" ht="5.45" customHeight="1">
      <c r="A24" s="122"/>
      <c r="B24" s="60"/>
      <c r="C24" s="132"/>
      <c r="D24" s="132"/>
      <c r="E24" s="132"/>
      <c r="F24" s="132"/>
      <c r="G24" s="132"/>
      <c r="H24" s="59" t="s">
        <v>324</v>
      </c>
      <c r="I24" s="6"/>
      <c r="J24" s="25"/>
      <c r="K24" s="6"/>
      <c r="L24" s="6"/>
    </row>
    <row r="25" spans="1:12">
      <c r="A25" s="124" t="s">
        <v>93</v>
      </c>
      <c r="B25" s="58"/>
      <c r="C25" s="130">
        <f>C26+C27+C28+C29+C30+C31</f>
        <v>214170</v>
      </c>
      <c r="D25" s="130">
        <f>D26+D27+D28+D29+D30+D31</f>
        <v>-93950</v>
      </c>
      <c r="E25" s="130">
        <f>E26+E27+E28+E29+E30+E31</f>
        <v>-59475</v>
      </c>
      <c r="F25" s="130">
        <f>F26+F27+F28+F29+F30+F31</f>
        <v>-56190</v>
      </c>
      <c r="G25" s="130">
        <f>G26+G27+G28+G29+G30+G31</f>
        <v>-35892</v>
      </c>
      <c r="H25" s="156">
        <v>400015</v>
      </c>
      <c r="I25" s="6"/>
      <c r="J25" s="25"/>
      <c r="K25" s="6"/>
      <c r="L25" s="6"/>
    </row>
    <row r="26" spans="1:12" s="62" customFormat="1">
      <c r="A26" s="65" t="s">
        <v>94</v>
      </c>
      <c r="B26" s="60" t="s">
        <v>80</v>
      </c>
      <c r="C26" s="66">
        <v>0</v>
      </c>
      <c r="D26" s="120">
        <f>ACTIVO!C45-ACTIVO!D45</f>
        <v>0</v>
      </c>
      <c r="E26" s="120">
        <f>ACTIVO!D45-ACTIVO!E45</f>
        <v>0</v>
      </c>
      <c r="F26" s="120">
        <f>ACTIVO!E45-ACTIVO!F45</f>
        <v>0</v>
      </c>
      <c r="G26" s="120">
        <f>ACTIVO!F45-ACTIVO!G45</f>
        <v>0</v>
      </c>
      <c r="H26" s="156">
        <v>400016</v>
      </c>
      <c r="I26" s="6"/>
      <c r="J26" s="25"/>
      <c r="K26" s="6"/>
      <c r="L26" s="6"/>
    </row>
    <row r="27" spans="1:12">
      <c r="A27" s="65" t="s">
        <v>95</v>
      </c>
      <c r="B27" s="60" t="s">
        <v>80</v>
      </c>
      <c r="C27" s="66">
        <v>239004</v>
      </c>
      <c r="D27" s="120">
        <f>ACTIVO!C53-ACTIVO!D53</f>
        <v>-134916</v>
      </c>
      <c r="E27" s="120">
        <f>ACTIVO!D53-ACTIVO!E53</f>
        <v>-90038</v>
      </c>
      <c r="F27" s="120">
        <f>ACTIVO!E53-ACTIVO!F53</f>
        <v>-10525</v>
      </c>
      <c r="G27" s="120">
        <f>ACTIVO!F53-ACTIVO!G53</f>
        <v>-10525</v>
      </c>
      <c r="H27" s="156">
        <v>400017</v>
      </c>
      <c r="I27" s="6"/>
      <c r="J27" s="25"/>
      <c r="K27" s="6"/>
      <c r="L27" s="6"/>
    </row>
    <row r="28" spans="1:12" s="65" customFormat="1">
      <c r="A28" s="65" t="s">
        <v>96</v>
      </c>
      <c r="B28" s="60" t="s">
        <v>80</v>
      </c>
      <c r="C28" s="66">
        <v>0</v>
      </c>
      <c r="D28" s="120">
        <f>(ACTIVO!C43+ACTIVO!C62+ACTIVO!C69+ACTIVO!C76)-(ACTIVO!D43+ACTIVO!D62+ACTIVO!D69+ACTIVO!D76)</f>
        <v>0</v>
      </c>
      <c r="E28" s="120">
        <f>(ACTIVO!D43+ACTIVO!D62+ACTIVO!D69+ACTIVO!D76)-(ACTIVO!E43+ACTIVO!E62+ACTIVO!E69+ACTIVO!E76)</f>
        <v>0</v>
      </c>
      <c r="F28" s="120">
        <f>(ACTIVO!E43+ACTIVO!E62+ACTIVO!E69+ACTIVO!E76)-(ACTIVO!F43+ACTIVO!F62+ACTIVO!F69+ACTIVO!F76)</f>
        <v>0</v>
      </c>
      <c r="G28" s="120">
        <f>(ACTIVO!F43+ACTIVO!F62+ACTIVO!F69+ACTIVO!F76)-(ACTIVO!G43+ACTIVO!G62+ACTIVO!G69+ACTIVO!G76)</f>
        <v>0</v>
      </c>
      <c r="H28" s="156">
        <v>400018</v>
      </c>
      <c r="I28" s="6"/>
      <c r="J28" s="25"/>
      <c r="K28" s="6"/>
      <c r="L28" s="6"/>
    </row>
    <row r="29" spans="1:12" s="65" customFormat="1">
      <c r="A29" s="65" t="s">
        <v>97</v>
      </c>
      <c r="B29" s="60" t="s">
        <v>80</v>
      </c>
      <c r="C29" s="66">
        <v>-19071</v>
      </c>
      <c r="D29" s="120">
        <f>'PATRIMONIO NETO Y PASIVO'!D80-'PATRIMONIO NETO Y PASIVO'!C80</f>
        <v>40966</v>
      </c>
      <c r="E29" s="120">
        <f>'PATRIMONIO NETO Y PASIVO'!E80-'PATRIMONIO NETO Y PASIVO'!D80</f>
        <v>30563</v>
      </c>
      <c r="F29" s="120">
        <f>'PATRIMONIO NETO Y PASIVO'!F80-'PATRIMONIO NETO Y PASIVO'!E80</f>
        <v>-45665</v>
      </c>
      <c r="G29" s="120">
        <f>'PATRIMONIO NETO Y PASIVO'!G80-'PATRIMONIO NETO Y PASIVO'!F80</f>
        <v>-25367</v>
      </c>
      <c r="H29" s="156">
        <v>400019</v>
      </c>
      <c r="I29" s="6"/>
      <c r="J29" s="25"/>
      <c r="K29" s="6"/>
      <c r="L29" s="6"/>
    </row>
    <row r="30" spans="1:12" s="65" customFormat="1">
      <c r="A30" s="65" t="s">
        <v>98</v>
      </c>
      <c r="B30" s="60" t="s">
        <v>80</v>
      </c>
      <c r="C30" s="66">
        <v>0</v>
      </c>
      <c r="D30" s="120">
        <f>('PATRIMONIO NETO Y PASIVO'!D67+'PATRIMONIO NETO Y PASIVO'!D69+'PATRIMONIO NETO Y PASIVO'!D71+'PATRIMONIO NETO Y PASIVO'!D78+'PATRIMONIO NETO Y PASIVO'!D89)-('PATRIMONIO NETO Y PASIVO'!C67+'PATRIMONIO NETO Y PASIVO'!C69+'PATRIMONIO NETO Y PASIVO'!C71+'PATRIMONIO NETO Y PASIVO'!C78+'PATRIMONIO NETO Y PASIVO'!C89)</f>
        <v>0</v>
      </c>
      <c r="E30" s="120">
        <f>('PATRIMONIO NETO Y PASIVO'!E71+'PATRIMONIO NETO Y PASIVO'!E78+'PATRIMONIO NETO Y PASIVO'!E89)-('PATRIMONIO NETO Y PASIVO'!D71+'PATRIMONIO NETO Y PASIVO'!D78+'PATRIMONIO NETO Y PASIVO'!D89)</f>
        <v>0</v>
      </c>
      <c r="F30" s="120">
        <f>('PATRIMONIO NETO Y PASIVO'!F71+'PATRIMONIO NETO Y PASIVO'!F78+'PATRIMONIO NETO Y PASIVO'!F89)-('PATRIMONIO NETO Y PASIVO'!E71+'PATRIMONIO NETO Y PASIVO'!E78+'PATRIMONIO NETO Y PASIVO'!E89)</f>
        <v>0</v>
      </c>
      <c r="G30" s="120">
        <f>('PATRIMONIO NETO Y PASIVO'!G71+'PATRIMONIO NETO Y PASIVO'!G78+'PATRIMONIO NETO Y PASIVO'!G89)-('PATRIMONIO NETO Y PASIVO'!F71+'PATRIMONIO NETO Y PASIVO'!F78+'PATRIMONIO NETO Y PASIVO'!F89)</f>
        <v>0</v>
      </c>
      <c r="H30" s="156">
        <v>400020</v>
      </c>
      <c r="I30" s="6"/>
      <c r="J30" s="25"/>
      <c r="K30" s="6"/>
      <c r="L30" s="6"/>
    </row>
    <row r="31" spans="1:12" s="65" customFormat="1">
      <c r="A31" s="65" t="s">
        <v>99</v>
      </c>
      <c r="B31" s="60" t="s">
        <v>80</v>
      </c>
      <c r="C31" s="66">
        <v>-5763</v>
      </c>
      <c r="D31" s="66">
        <v>0</v>
      </c>
      <c r="E31" s="66">
        <v>0</v>
      </c>
      <c r="F31" s="66">
        <v>0</v>
      </c>
      <c r="G31" s="66">
        <v>0</v>
      </c>
      <c r="H31" s="156">
        <v>400021</v>
      </c>
      <c r="I31" s="6"/>
      <c r="J31" s="25"/>
      <c r="K31" s="6"/>
      <c r="L31" s="6"/>
    </row>
    <row r="32" spans="1:12" s="65" customFormat="1" ht="5.45" customHeight="1">
      <c r="A32" s="122"/>
      <c r="B32" s="60"/>
      <c r="C32" s="132"/>
      <c r="D32" s="132"/>
      <c r="E32" s="132"/>
      <c r="F32" s="132"/>
      <c r="G32" s="132"/>
      <c r="H32" s="59" t="s">
        <v>324</v>
      </c>
      <c r="I32" s="6"/>
      <c r="J32" s="25"/>
      <c r="K32" s="6"/>
      <c r="L32" s="6"/>
    </row>
    <row r="33" spans="1:12" s="65" customFormat="1">
      <c r="A33" s="124" t="s">
        <v>100</v>
      </c>
      <c r="B33" s="58"/>
      <c r="C33" s="130">
        <f>C34+C35+C36+C37+C38</f>
        <v>0</v>
      </c>
      <c r="D33" s="130">
        <f>D34+D35+D36+D37+D38</f>
        <v>0</v>
      </c>
      <c r="E33" s="130">
        <f>E34+E35+E36+E37+E38</f>
        <v>0</v>
      </c>
      <c r="F33" s="130">
        <f>F34+F35+F36+F37+F38</f>
        <v>0</v>
      </c>
      <c r="G33" s="130">
        <f>G34+G35+G36+G37+G38</f>
        <v>0</v>
      </c>
      <c r="H33" s="156">
        <v>400022</v>
      </c>
      <c r="I33" s="6"/>
      <c r="J33" s="25"/>
      <c r="K33" s="6"/>
      <c r="L33" s="6"/>
    </row>
    <row r="34" spans="1:12">
      <c r="A34" s="65" t="s">
        <v>101</v>
      </c>
      <c r="B34" s="60" t="s">
        <v>83</v>
      </c>
      <c r="C34" s="66">
        <v>0</v>
      </c>
      <c r="D34" s="66">
        <v>0</v>
      </c>
      <c r="E34" s="66">
        <v>0</v>
      </c>
      <c r="F34" s="66">
        <v>0</v>
      </c>
      <c r="G34" s="66">
        <v>0</v>
      </c>
      <c r="H34" s="156">
        <v>400023</v>
      </c>
      <c r="I34" s="6"/>
      <c r="J34" s="25"/>
      <c r="K34" s="6"/>
      <c r="L34" s="6"/>
    </row>
    <row r="35" spans="1:12" s="62" customFormat="1">
      <c r="A35" s="65" t="s">
        <v>102</v>
      </c>
      <c r="B35" s="60" t="s">
        <v>78</v>
      </c>
      <c r="C35" s="66">
        <v>0</v>
      </c>
      <c r="D35" s="66">
        <v>0</v>
      </c>
      <c r="E35" s="66">
        <v>0</v>
      </c>
      <c r="F35" s="66">
        <v>0</v>
      </c>
      <c r="G35" s="66">
        <v>0</v>
      </c>
      <c r="H35" s="156">
        <v>400024</v>
      </c>
      <c r="I35" s="6"/>
      <c r="J35" s="25"/>
      <c r="K35" s="6"/>
      <c r="L35" s="6"/>
    </row>
    <row r="36" spans="1:12">
      <c r="A36" s="65" t="s">
        <v>103</v>
      </c>
      <c r="B36" s="60" t="s">
        <v>78</v>
      </c>
      <c r="C36" s="66">
        <v>0</v>
      </c>
      <c r="D36" s="66">
        <v>0</v>
      </c>
      <c r="E36" s="66">
        <v>0</v>
      </c>
      <c r="F36" s="66">
        <v>0</v>
      </c>
      <c r="G36" s="66">
        <v>0</v>
      </c>
      <c r="H36" s="156">
        <v>400025</v>
      </c>
      <c r="I36" s="6"/>
      <c r="J36" s="25"/>
      <c r="K36" s="6"/>
      <c r="L36" s="6"/>
    </row>
    <row r="37" spans="1:12" s="65" customFormat="1">
      <c r="A37" s="65" t="s">
        <v>104</v>
      </c>
      <c r="B37" s="60" t="s">
        <v>105</v>
      </c>
      <c r="C37" s="66">
        <v>0</v>
      </c>
      <c r="D37" s="66">
        <v>0</v>
      </c>
      <c r="E37" s="66">
        <v>0</v>
      </c>
      <c r="F37" s="66">
        <v>0</v>
      </c>
      <c r="G37" s="66">
        <v>0</v>
      </c>
      <c r="H37" s="156">
        <v>400026</v>
      </c>
      <c r="I37" s="6"/>
      <c r="J37" s="25"/>
      <c r="K37" s="6"/>
      <c r="L37" s="6"/>
    </row>
    <row r="38" spans="1:12" s="65" customFormat="1">
      <c r="A38" s="65" t="s">
        <v>106</v>
      </c>
      <c r="B38" s="60" t="s">
        <v>105</v>
      </c>
      <c r="C38" s="66">
        <v>0</v>
      </c>
      <c r="D38" s="66">
        <v>0</v>
      </c>
      <c r="E38" s="66">
        <v>0</v>
      </c>
      <c r="F38" s="66">
        <v>0</v>
      </c>
      <c r="G38" s="66">
        <v>0</v>
      </c>
      <c r="H38" s="156">
        <v>400027</v>
      </c>
      <c r="I38" s="6"/>
      <c r="J38" s="25"/>
      <c r="K38" s="6"/>
      <c r="L38" s="6"/>
    </row>
    <row r="39" spans="1:12" s="65" customFormat="1" ht="13.5" thickBot="1">
      <c r="A39" s="122"/>
      <c r="B39" s="60"/>
      <c r="C39" s="132"/>
      <c r="D39" s="132"/>
      <c r="E39" s="132"/>
      <c r="F39" s="132"/>
      <c r="G39" s="132"/>
      <c r="H39" s="59" t="s">
        <v>324</v>
      </c>
      <c r="I39" s="6"/>
      <c r="J39" s="25"/>
      <c r="K39" s="6"/>
      <c r="L39" s="6"/>
    </row>
    <row r="40" spans="1:12" s="65" customFormat="1" ht="13.5" thickBot="1">
      <c r="A40" s="125" t="s">
        <v>107</v>
      </c>
      <c r="B40" s="67"/>
      <c r="C40" s="133">
        <f>C8+C10+C25+C33</f>
        <v>103788</v>
      </c>
      <c r="D40" s="133">
        <f>D8+D10+D25+D33</f>
        <v>16784</v>
      </c>
      <c r="E40" s="133">
        <f>E8+E10+E25+E33</f>
        <v>12000</v>
      </c>
      <c r="F40" s="133">
        <f>F8+F10+F25+F33</f>
        <v>14000</v>
      </c>
      <c r="G40" s="134">
        <f>G8+G10+G25+G33</f>
        <v>33000</v>
      </c>
      <c r="H40" s="156">
        <v>400028</v>
      </c>
      <c r="I40" s="6"/>
      <c r="J40" s="25"/>
      <c r="K40" s="6"/>
      <c r="L40" s="6"/>
    </row>
    <row r="41" spans="1:12" s="65" customFormat="1">
      <c r="A41" s="126"/>
      <c r="B41" s="60"/>
      <c r="C41" s="135"/>
      <c r="D41" s="135"/>
      <c r="E41" s="135"/>
      <c r="F41" s="135"/>
      <c r="G41" s="135"/>
      <c r="H41" s="59" t="s">
        <v>324</v>
      </c>
      <c r="I41" s="6"/>
      <c r="J41" s="25"/>
      <c r="K41" s="6"/>
      <c r="L41" s="6"/>
    </row>
    <row r="42" spans="1:12" s="62" customFormat="1" ht="15.75">
      <c r="A42" s="121" t="s">
        <v>108</v>
      </c>
      <c r="B42" s="58"/>
      <c r="C42" s="136"/>
      <c r="D42" s="136"/>
      <c r="E42" s="136"/>
      <c r="F42" s="136"/>
      <c r="G42" s="136"/>
      <c r="H42" s="59" t="s">
        <v>324</v>
      </c>
      <c r="I42" s="6"/>
      <c r="J42" s="25"/>
      <c r="K42" s="6"/>
      <c r="L42" s="6"/>
    </row>
    <row r="43" spans="1:12" ht="5.45" customHeight="1">
      <c r="A43" s="124"/>
      <c r="B43" s="58"/>
      <c r="C43" s="131"/>
      <c r="D43" s="131"/>
      <c r="E43" s="131"/>
      <c r="F43" s="131"/>
      <c r="G43" s="131"/>
      <c r="H43" s="59" t="s">
        <v>324</v>
      </c>
      <c r="I43" s="6"/>
      <c r="J43" s="25"/>
      <c r="K43" s="6"/>
      <c r="L43" s="6"/>
    </row>
    <row r="44" spans="1:12">
      <c r="A44" s="124" t="s">
        <v>109</v>
      </c>
      <c r="B44" s="68" t="s">
        <v>83</v>
      </c>
      <c r="C44" s="130">
        <f>C45+C46+C47+C48+C49+C50+C51+C52</f>
        <v>0</v>
      </c>
      <c r="D44" s="130">
        <f>D45+D46+D47+D48+D49+D50+D51+D52</f>
        <v>0</v>
      </c>
      <c r="E44" s="130">
        <f>E45+E46+E47+E48+E49+E50+E51+E52</f>
        <v>0</v>
      </c>
      <c r="F44" s="130">
        <f>F45+F46+F47+F48+F49+F50+F51+F52</f>
        <v>0</v>
      </c>
      <c r="G44" s="130">
        <f>G45+G46+G47+G48+G49+G50+G51+G52</f>
        <v>0</v>
      </c>
      <c r="H44" s="156">
        <v>400029</v>
      </c>
      <c r="I44" s="6"/>
      <c r="J44" s="25"/>
      <c r="K44" s="6"/>
      <c r="L44" s="6"/>
    </row>
    <row r="45" spans="1:12" s="57" customFormat="1" ht="12.75" customHeight="1">
      <c r="A45" s="65" t="s">
        <v>110</v>
      </c>
      <c r="B45" s="58"/>
      <c r="C45" s="66">
        <v>0</v>
      </c>
      <c r="D45" s="66">
        <v>0</v>
      </c>
      <c r="E45" s="66">
        <v>0</v>
      </c>
      <c r="F45" s="66">
        <v>0</v>
      </c>
      <c r="G45" s="66">
        <v>0</v>
      </c>
      <c r="H45" s="156">
        <v>400030</v>
      </c>
      <c r="I45" s="6"/>
      <c r="J45" s="25"/>
      <c r="K45" s="6"/>
      <c r="L45" s="6"/>
    </row>
    <row r="46" spans="1:12" s="62" customFormat="1">
      <c r="A46" s="65" t="s">
        <v>111</v>
      </c>
      <c r="B46" s="58"/>
      <c r="C46" s="66">
        <v>0</v>
      </c>
      <c r="D46" s="66">
        <v>0</v>
      </c>
      <c r="E46" s="66">
        <v>0</v>
      </c>
      <c r="F46" s="66">
        <v>0</v>
      </c>
      <c r="G46" s="66">
        <v>0</v>
      </c>
      <c r="H46" s="156">
        <v>400031</v>
      </c>
      <c r="I46" s="6"/>
      <c r="J46" s="25"/>
      <c r="K46" s="6"/>
      <c r="L46" s="6"/>
    </row>
    <row r="47" spans="1:12" s="62" customFormat="1">
      <c r="A47" s="65" t="s">
        <v>112</v>
      </c>
      <c r="B47" s="58"/>
      <c r="C47" s="66">
        <v>0</v>
      </c>
      <c r="D47" s="66">
        <v>0</v>
      </c>
      <c r="E47" s="66">
        <v>0</v>
      </c>
      <c r="F47" s="66">
        <v>0</v>
      </c>
      <c r="G47" s="66">
        <v>0</v>
      </c>
      <c r="H47" s="156">
        <v>400032</v>
      </c>
      <c r="I47" s="6"/>
      <c r="J47" s="25"/>
      <c r="K47" s="6"/>
      <c r="L47" s="6"/>
    </row>
    <row r="48" spans="1:12">
      <c r="A48" s="65" t="s">
        <v>113</v>
      </c>
      <c r="C48" s="66">
        <v>0</v>
      </c>
      <c r="D48" s="66">
        <v>0</v>
      </c>
      <c r="E48" s="66">
        <v>0</v>
      </c>
      <c r="F48" s="66">
        <v>0</v>
      </c>
      <c r="G48" s="66">
        <v>0</v>
      </c>
      <c r="H48" s="156">
        <v>400033</v>
      </c>
      <c r="I48" s="6"/>
      <c r="J48" s="25"/>
      <c r="K48" s="6"/>
      <c r="L48" s="6"/>
    </row>
    <row r="49" spans="1:12" s="65" customFormat="1">
      <c r="A49" s="65" t="s">
        <v>114</v>
      </c>
      <c r="B49" s="60"/>
      <c r="C49" s="66">
        <v>0</v>
      </c>
      <c r="D49" s="66">
        <v>0</v>
      </c>
      <c r="E49" s="66">
        <v>0</v>
      </c>
      <c r="F49" s="66">
        <v>0</v>
      </c>
      <c r="G49" s="66">
        <v>0</v>
      </c>
      <c r="H49" s="156">
        <v>400034</v>
      </c>
      <c r="I49" s="6"/>
      <c r="J49" s="25"/>
      <c r="K49" s="6"/>
      <c r="L49" s="6"/>
    </row>
    <row r="50" spans="1:12" s="65" customFormat="1">
      <c r="A50" s="65" t="s">
        <v>115</v>
      </c>
      <c r="B50" s="60"/>
      <c r="C50" s="66">
        <v>0</v>
      </c>
      <c r="D50" s="66">
        <v>0</v>
      </c>
      <c r="E50" s="66">
        <v>0</v>
      </c>
      <c r="F50" s="66">
        <v>0</v>
      </c>
      <c r="G50" s="66">
        <v>0</v>
      </c>
      <c r="H50" s="156">
        <v>400035</v>
      </c>
      <c r="I50" s="6"/>
      <c r="J50" s="25"/>
      <c r="K50" s="6"/>
      <c r="L50" s="6"/>
    </row>
    <row r="51" spans="1:12" s="65" customFormat="1">
      <c r="A51" s="65" t="s">
        <v>116</v>
      </c>
      <c r="B51" s="60"/>
      <c r="C51" s="66">
        <v>0</v>
      </c>
      <c r="D51" s="66">
        <v>0</v>
      </c>
      <c r="E51" s="66">
        <v>0</v>
      </c>
      <c r="F51" s="66">
        <v>0</v>
      </c>
      <c r="G51" s="66">
        <v>0</v>
      </c>
      <c r="H51" s="156">
        <v>400036</v>
      </c>
      <c r="I51" s="6"/>
      <c r="J51" s="25"/>
      <c r="K51" s="6"/>
      <c r="L51" s="6"/>
    </row>
    <row r="52" spans="1:12" s="65" customFormat="1">
      <c r="A52" s="65" t="s">
        <v>117</v>
      </c>
      <c r="B52" s="60"/>
      <c r="C52" s="66">
        <v>0</v>
      </c>
      <c r="D52" s="66">
        <v>0</v>
      </c>
      <c r="E52" s="66">
        <v>0</v>
      </c>
      <c r="F52" s="66">
        <v>0</v>
      </c>
      <c r="G52" s="66">
        <v>0</v>
      </c>
      <c r="H52" s="156">
        <v>400037</v>
      </c>
      <c r="I52" s="6"/>
      <c r="J52" s="25"/>
      <c r="K52" s="6"/>
      <c r="L52" s="6"/>
    </row>
    <row r="53" spans="1:12" s="65" customFormat="1" ht="5.45" customHeight="1">
      <c r="A53" s="122"/>
      <c r="B53" s="60"/>
      <c r="C53" s="132"/>
      <c r="D53" s="132"/>
      <c r="E53" s="132"/>
      <c r="F53" s="132"/>
      <c r="G53" s="132"/>
      <c r="H53" s="59" t="s">
        <v>324</v>
      </c>
      <c r="I53" s="6"/>
      <c r="J53" s="25"/>
      <c r="K53" s="6"/>
      <c r="L53" s="6"/>
    </row>
    <row r="54" spans="1:12" s="65" customFormat="1">
      <c r="A54" s="124" t="s">
        <v>118</v>
      </c>
      <c r="B54" s="68" t="s">
        <v>78</v>
      </c>
      <c r="C54" s="130">
        <f>C55+C56+C57+C58+C59+C60+C61+C62</f>
        <v>0</v>
      </c>
      <c r="D54" s="130">
        <f>D55+D56+D57+D58+D59+D60+D61+D62</f>
        <v>0</v>
      </c>
      <c r="E54" s="130">
        <f>E55+E56+E57+E58+E59+E60+E61+E62</f>
        <v>0</v>
      </c>
      <c r="F54" s="130">
        <f>F55+F56+F57+F58+F59+F60+F61+F62</f>
        <v>0</v>
      </c>
      <c r="G54" s="130">
        <f>G55+G56+G57+G58+G59+G60+G61+G62</f>
        <v>0</v>
      </c>
      <c r="H54" s="156">
        <v>400038</v>
      </c>
      <c r="I54" s="6"/>
      <c r="J54" s="25"/>
      <c r="K54" s="6"/>
      <c r="L54" s="6"/>
    </row>
    <row r="55" spans="1:12" s="65" customFormat="1">
      <c r="A55" s="65" t="s">
        <v>110</v>
      </c>
      <c r="B55" s="60"/>
      <c r="C55" s="66">
        <v>0</v>
      </c>
      <c r="D55" s="66">
        <v>0</v>
      </c>
      <c r="E55" s="66">
        <v>0</v>
      </c>
      <c r="F55" s="66">
        <v>0</v>
      </c>
      <c r="G55" s="66">
        <v>0</v>
      </c>
      <c r="H55" s="156">
        <v>400039</v>
      </c>
      <c r="I55" s="6"/>
      <c r="J55" s="25"/>
      <c r="K55" s="6"/>
      <c r="L55" s="6"/>
    </row>
    <row r="56" spans="1:12" s="65" customFormat="1">
      <c r="A56" s="65" t="s">
        <v>111</v>
      </c>
      <c r="B56" s="60"/>
      <c r="C56" s="66">
        <v>0</v>
      </c>
      <c r="D56" s="66">
        <v>0</v>
      </c>
      <c r="E56" s="66">
        <v>0</v>
      </c>
      <c r="F56" s="66">
        <v>0</v>
      </c>
      <c r="G56" s="66">
        <v>0</v>
      </c>
      <c r="H56" s="156">
        <v>400040</v>
      </c>
      <c r="I56" s="6"/>
      <c r="J56" s="25"/>
      <c r="K56" s="6"/>
      <c r="L56" s="6"/>
    </row>
    <row r="57" spans="1:12">
      <c r="A57" s="65" t="s">
        <v>112</v>
      </c>
      <c r="C57" s="66">
        <v>0</v>
      </c>
      <c r="D57" s="66">
        <v>0</v>
      </c>
      <c r="E57" s="66">
        <v>0</v>
      </c>
      <c r="F57" s="66">
        <v>0</v>
      </c>
      <c r="G57" s="66">
        <v>0</v>
      </c>
      <c r="H57" s="156">
        <v>400041</v>
      </c>
      <c r="I57" s="6"/>
      <c r="J57" s="25"/>
      <c r="K57" s="6"/>
      <c r="L57" s="6"/>
    </row>
    <row r="58" spans="1:12" s="62" customFormat="1">
      <c r="A58" s="65" t="s">
        <v>113</v>
      </c>
      <c r="B58" s="58"/>
      <c r="C58" s="66">
        <v>0</v>
      </c>
      <c r="D58" s="66">
        <v>0</v>
      </c>
      <c r="E58" s="66">
        <v>0</v>
      </c>
      <c r="F58" s="66">
        <v>0</v>
      </c>
      <c r="G58" s="66">
        <v>0</v>
      </c>
      <c r="H58" s="156">
        <v>400042</v>
      </c>
      <c r="I58" s="6"/>
      <c r="J58" s="25"/>
      <c r="K58" s="6"/>
      <c r="L58" s="6"/>
    </row>
    <row r="59" spans="1:12">
      <c r="A59" s="65" t="s">
        <v>114</v>
      </c>
      <c r="C59" s="66">
        <v>0</v>
      </c>
      <c r="D59" s="66">
        <v>0</v>
      </c>
      <c r="E59" s="66">
        <v>0</v>
      </c>
      <c r="F59" s="66">
        <v>0</v>
      </c>
      <c r="G59" s="66">
        <v>0</v>
      </c>
      <c r="H59" s="156">
        <v>400043</v>
      </c>
      <c r="I59" s="6"/>
      <c r="J59" s="25"/>
      <c r="K59" s="6"/>
      <c r="L59" s="6"/>
    </row>
    <row r="60" spans="1:12" s="65" customFormat="1">
      <c r="A60" s="65" t="s">
        <v>115</v>
      </c>
      <c r="B60" s="60"/>
      <c r="C60" s="66">
        <v>0</v>
      </c>
      <c r="D60" s="66">
        <v>0</v>
      </c>
      <c r="E60" s="66">
        <v>0</v>
      </c>
      <c r="F60" s="66">
        <v>0</v>
      </c>
      <c r="G60" s="66">
        <v>0</v>
      </c>
      <c r="H60" s="156">
        <v>400044</v>
      </c>
      <c r="I60" s="6"/>
      <c r="J60" s="25"/>
      <c r="K60" s="6"/>
      <c r="L60" s="6"/>
    </row>
    <row r="61" spans="1:12" s="65" customFormat="1">
      <c r="A61" s="65" t="s">
        <v>116</v>
      </c>
      <c r="B61" s="60"/>
      <c r="C61" s="66">
        <v>0</v>
      </c>
      <c r="D61" s="66">
        <v>0</v>
      </c>
      <c r="E61" s="66">
        <v>0</v>
      </c>
      <c r="F61" s="66">
        <v>0</v>
      </c>
      <c r="G61" s="66">
        <v>0</v>
      </c>
      <c r="H61" s="156">
        <v>400045</v>
      </c>
      <c r="I61" s="6"/>
      <c r="J61" s="25"/>
      <c r="K61" s="6"/>
      <c r="L61" s="6"/>
    </row>
    <row r="62" spans="1:12" s="65" customFormat="1">
      <c r="A62" s="65" t="s">
        <v>117</v>
      </c>
      <c r="B62" s="60"/>
      <c r="C62" s="66">
        <v>0</v>
      </c>
      <c r="D62" s="66">
        <v>0</v>
      </c>
      <c r="E62" s="66">
        <v>0</v>
      </c>
      <c r="F62" s="66">
        <v>0</v>
      </c>
      <c r="G62" s="66">
        <v>0</v>
      </c>
      <c r="H62" s="156">
        <v>400046</v>
      </c>
      <c r="I62" s="6"/>
      <c r="J62" s="25"/>
      <c r="K62" s="6"/>
      <c r="L62" s="6"/>
    </row>
    <row r="63" spans="1:12" s="65" customFormat="1" ht="13.5" thickBot="1">
      <c r="A63" s="122"/>
      <c r="B63" s="60"/>
      <c r="C63" s="132"/>
      <c r="D63" s="132"/>
      <c r="E63" s="132"/>
      <c r="F63" s="132"/>
      <c r="G63" s="132"/>
      <c r="H63" s="59" t="s">
        <v>324</v>
      </c>
      <c r="I63" s="6"/>
      <c r="J63" s="25"/>
      <c r="K63" s="6"/>
      <c r="L63" s="6"/>
    </row>
    <row r="64" spans="1:12" s="65" customFormat="1" ht="13.5" thickBot="1">
      <c r="A64" s="125" t="s">
        <v>268</v>
      </c>
      <c r="B64" s="67"/>
      <c r="C64" s="133">
        <f>C44+C54</f>
        <v>0</v>
      </c>
      <c r="D64" s="133">
        <f>D44+D54</f>
        <v>0</v>
      </c>
      <c r="E64" s="133">
        <f>E44+E54</f>
        <v>0</v>
      </c>
      <c r="F64" s="133">
        <f>F44+F54</f>
        <v>0</v>
      </c>
      <c r="G64" s="134">
        <f>G44+G54</f>
        <v>0</v>
      </c>
      <c r="H64" s="156">
        <v>400047</v>
      </c>
      <c r="I64" s="6"/>
      <c r="J64" s="25"/>
      <c r="K64" s="6"/>
      <c r="L64" s="6"/>
    </row>
    <row r="65" spans="1:12" s="65" customFormat="1">
      <c r="A65" s="126"/>
      <c r="B65" s="60"/>
      <c r="C65" s="135"/>
      <c r="D65" s="135"/>
      <c r="E65" s="135"/>
      <c r="F65" s="135"/>
      <c r="G65" s="135"/>
      <c r="H65" s="59" t="s">
        <v>324</v>
      </c>
      <c r="I65" s="6"/>
      <c r="J65" s="25"/>
      <c r="K65" s="6"/>
      <c r="L65" s="6"/>
    </row>
    <row r="66" spans="1:12" s="65" customFormat="1" ht="15.75">
      <c r="A66" s="121" t="s">
        <v>119</v>
      </c>
      <c r="B66" s="58"/>
      <c r="C66" s="136"/>
      <c r="D66" s="136"/>
      <c r="E66" s="136"/>
      <c r="F66" s="136"/>
      <c r="G66" s="136"/>
      <c r="H66" s="59" t="s">
        <v>324</v>
      </c>
      <c r="I66" s="6"/>
      <c r="J66" s="25"/>
      <c r="K66" s="6"/>
      <c r="L66" s="6"/>
    </row>
    <row r="67" spans="1:12" ht="5.45" customHeight="1">
      <c r="A67" s="124"/>
      <c r="B67" s="58"/>
      <c r="C67" s="131"/>
      <c r="D67" s="131"/>
      <c r="E67" s="131"/>
      <c r="F67" s="131"/>
      <c r="G67" s="131"/>
      <c r="H67" s="59" t="s">
        <v>324</v>
      </c>
      <c r="I67" s="6"/>
      <c r="J67" s="25"/>
      <c r="K67" s="6"/>
      <c r="L67" s="6"/>
    </row>
    <row r="68" spans="1:12" s="62" customFormat="1">
      <c r="A68" s="124" t="s">
        <v>120</v>
      </c>
      <c r="B68" s="58"/>
      <c r="C68" s="130">
        <f>C69+C70+C71+C72+C73</f>
        <v>0</v>
      </c>
      <c r="D68" s="130">
        <f>D69+D70+D71+D72+D73</f>
        <v>0</v>
      </c>
      <c r="E68" s="130">
        <f>E69+E70+E71+E72+E73</f>
        <v>0</v>
      </c>
      <c r="F68" s="130">
        <f>F69+F70+F71+F72+F73</f>
        <v>0</v>
      </c>
      <c r="G68" s="130">
        <f>G69+G70+G71+G72+G73</f>
        <v>0</v>
      </c>
      <c r="H68" s="156">
        <v>400048</v>
      </c>
      <c r="I68" s="6"/>
      <c r="J68" s="25"/>
      <c r="K68" s="6"/>
      <c r="L68" s="6"/>
    </row>
    <row r="69" spans="1:12">
      <c r="A69" s="65" t="s">
        <v>121</v>
      </c>
      <c r="B69" s="60" t="s">
        <v>78</v>
      </c>
      <c r="C69" s="66">
        <v>0</v>
      </c>
      <c r="D69" s="66">
        <v>0</v>
      </c>
      <c r="E69" s="66">
        <v>0</v>
      </c>
      <c r="F69" s="66">
        <v>0</v>
      </c>
      <c r="G69" s="66">
        <v>0</v>
      </c>
      <c r="H69" s="156">
        <v>400049</v>
      </c>
      <c r="I69" s="6"/>
      <c r="J69" s="25"/>
      <c r="K69" s="6"/>
      <c r="L69" s="6"/>
    </row>
    <row r="70" spans="1:12">
      <c r="A70" s="65" t="s">
        <v>122</v>
      </c>
      <c r="B70" s="60" t="s">
        <v>83</v>
      </c>
      <c r="C70" s="66">
        <v>0</v>
      </c>
      <c r="D70" s="66">
        <v>0</v>
      </c>
      <c r="E70" s="66">
        <v>0</v>
      </c>
      <c r="F70" s="66">
        <v>0</v>
      </c>
      <c r="G70" s="66">
        <v>0</v>
      </c>
      <c r="H70" s="156">
        <v>400050</v>
      </c>
      <c r="I70" s="6"/>
      <c r="J70" s="25"/>
      <c r="K70" s="6"/>
      <c r="L70" s="6"/>
    </row>
    <row r="71" spans="1:12" s="57" customFormat="1" ht="12.75" customHeight="1">
      <c r="A71" s="65" t="s">
        <v>123</v>
      </c>
      <c r="B71" s="60" t="s">
        <v>83</v>
      </c>
      <c r="C71" s="66">
        <v>0</v>
      </c>
      <c r="D71" s="66">
        <v>0</v>
      </c>
      <c r="E71" s="66">
        <v>0</v>
      </c>
      <c r="F71" s="66">
        <v>0</v>
      </c>
      <c r="G71" s="66">
        <v>0</v>
      </c>
      <c r="H71" s="156">
        <v>400051</v>
      </c>
      <c r="I71" s="6"/>
      <c r="J71" s="25"/>
      <c r="K71" s="6"/>
      <c r="L71" s="6"/>
    </row>
    <row r="72" spans="1:12" s="62" customFormat="1">
      <c r="A72" s="65" t="s">
        <v>124</v>
      </c>
      <c r="B72" s="60" t="s">
        <v>78</v>
      </c>
      <c r="C72" s="66">
        <v>0</v>
      </c>
      <c r="D72" s="66">
        <v>0</v>
      </c>
      <c r="E72" s="66">
        <v>0</v>
      </c>
      <c r="F72" s="66">
        <v>0</v>
      </c>
      <c r="G72" s="66">
        <v>0</v>
      </c>
      <c r="H72" s="156">
        <v>400052</v>
      </c>
      <c r="I72" s="6"/>
      <c r="J72" s="25"/>
      <c r="K72" s="6"/>
      <c r="L72" s="6"/>
    </row>
    <row r="73" spans="1:12" s="62" customFormat="1">
      <c r="A73" s="65" t="s">
        <v>125</v>
      </c>
      <c r="B73" s="60" t="s">
        <v>78</v>
      </c>
      <c r="C73" s="69">
        <f>C74+C75+C76+C77+C78+C79</f>
        <v>0</v>
      </c>
      <c r="D73" s="69">
        <f>D74+D75+D76+D77+D78+D79</f>
        <v>0</v>
      </c>
      <c r="E73" s="69">
        <f>E74+E75+E76+E77+E78+E79</f>
        <v>0</v>
      </c>
      <c r="F73" s="69">
        <f>F74+F75+F76+F77+F78+F79</f>
        <v>0</v>
      </c>
      <c r="G73" s="69">
        <f>G74+G75+G76+G77+G78+G79</f>
        <v>0</v>
      </c>
      <c r="H73" s="156">
        <v>400053</v>
      </c>
      <c r="I73" s="6"/>
      <c r="J73" s="25"/>
      <c r="K73" s="6"/>
      <c r="L73" s="6"/>
    </row>
    <row r="74" spans="1:12">
      <c r="A74" s="70" t="s">
        <v>19</v>
      </c>
      <c r="C74" s="71">
        <v>0</v>
      </c>
      <c r="D74" s="71">
        <v>0</v>
      </c>
      <c r="E74" s="71">
        <v>0</v>
      </c>
      <c r="F74" s="71">
        <v>0</v>
      </c>
      <c r="G74" s="71">
        <v>0</v>
      </c>
      <c r="H74" s="156">
        <v>400054</v>
      </c>
      <c r="I74" s="6"/>
      <c r="J74" s="25"/>
      <c r="K74" s="6"/>
      <c r="L74" s="6"/>
    </row>
    <row r="75" spans="1:12" s="65" customFormat="1">
      <c r="A75" s="70" t="s">
        <v>20</v>
      </c>
      <c r="B75" s="60"/>
      <c r="C75" s="71">
        <v>0</v>
      </c>
      <c r="D75" s="71">
        <v>0</v>
      </c>
      <c r="E75" s="71">
        <v>0</v>
      </c>
      <c r="F75" s="71">
        <v>0</v>
      </c>
      <c r="G75" s="71">
        <v>0</v>
      </c>
      <c r="H75" s="156">
        <v>400055</v>
      </c>
      <c r="I75" s="6"/>
      <c r="J75" s="25"/>
      <c r="K75" s="6"/>
      <c r="L75" s="6"/>
    </row>
    <row r="76" spans="1:12" s="65" customFormat="1">
      <c r="A76" s="70" t="s">
        <v>21</v>
      </c>
      <c r="B76" s="60"/>
      <c r="C76" s="71">
        <v>0</v>
      </c>
      <c r="D76" s="71">
        <v>0</v>
      </c>
      <c r="E76" s="71">
        <v>0</v>
      </c>
      <c r="F76" s="71">
        <v>0</v>
      </c>
      <c r="G76" s="71">
        <v>0</v>
      </c>
      <c r="H76" s="156">
        <v>400056</v>
      </c>
      <c r="I76" s="6"/>
      <c r="J76" s="25"/>
      <c r="K76" s="6"/>
      <c r="L76" s="6"/>
    </row>
    <row r="77" spans="1:12" s="65" customFormat="1">
      <c r="A77" s="70" t="s">
        <v>22</v>
      </c>
      <c r="B77" s="60"/>
      <c r="C77" s="71">
        <v>0</v>
      </c>
      <c r="D77" s="71">
        <v>0</v>
      </c>
      <c r="E77" s="71">
        <v>0</v>
      </c>
      <c r="F77" s="71">
        <v>0</v>
      </c>
      <c r="G77" s="71">
        <v>0</v>
      </c>
      <c r="H77" s="156">
        <v>400057</v>
      </c>
      <c r="I77" s="6"/>
      <c r="J77" s="25"/>
      <c r="K77" s="6"/>
      <c r="L77" s="6"/>
    </row>
    <row r="78" spans="1:12" s="65" customFormat="1">
      <c r="A78" s="70" t="s">
        <v>23</v>
      </c>
      <c r="B78" s="60"/>
      <c r="C78" s="71">
        <v>0</v>
      </c>
      <c r="D78" s="71">
        <v>0</v>
      </c>
      <c r="E78" s="71">
        <v>0</v>
      </c>
      <c r="F78" s="71">
        <v>0</v>
      </c>
      <c r="G78" s="71">
        <v>0</v>
      </c>
      <c r="H78" s="156">
        <v>400058</v>
      </c>
      <c r="I78" s="6"/>
      <c r="J78" s="25"/>
      <c r="K78" s="6"/>
      <c r="L78" s="6"/>
    </row>
    <row r="79" spans="1:12" s="65" customFormat="1">
      <c r="A79" s="70" t="s">
        <v>24</v>
      </c>
      <c r="B79" s="60"/>
      <c r="C79" s="71">
        <v>0</v>
      </c>
      <c r="D79" s="71">
        <v>0</v>
      </c>
      <c r="E79" s="71">
        <v>0</v>
      </c>
      <c r="F79" s="71">
        <v>0</v>
      </c>
      <c r="G79" s="71">
        <v>0</v>
      </c>
      <c r="H79" s="156">
        <v>400059</v>
      </c>
      <c r="I79" s="6"/>
      <c r="J79" s="25"/>
      <c r="K79" s="6"/>
      <c r="L79" s="6"/>
    </row>
    <row r="80" spans="1:12" s="75" customFormat="1" ht="4.9000000000000004" customHeight="1">
      <c r="A80" s="72"/>
      <c r="B80" s="73"/>
      <c r="C80" s="74"/>
      <c r="D80" s="74"/>
      <c r="E80" s="74"/>
      <c r="F80" s="74"/>
      <c r="G80" s="74"/>
      <c r="H80" s="59" t="s">
        <v>324</v>
      </c>
      <c r="I80" s="6"/>
      <c r="J80" s="25"/>
      <c r="K80" s="6"/>
      <c r="L80" s="6"/>
    </row>
    <row r="81" spans="1:12" s="75" customFormat="1">
      <c r="A81" s="124" t="s">
        <v>126</v>
      </c>
      <c r="B81" s="58"/>
      <c r="C81" s="130">
        <f>C82+C89</f>
        <v>0</v>
      </c>
      <c r="D81" s="130">
        <f>D82+D89</f>
        <v>0</v>
      </c>
      <c r="E81" s="130">
        <f>E82+E89</f>
        <v>0</v>
      </c>
      <c r="F81" s="130">
        <f>F82+F89</f>
        <v>0</v>
      </c>
      <c r="G81" s="130">
        <f>G82+G89</f>
        <v>0</v>
      </c>
      <c r="H81" s="156">
        <v>400060</v>
      </c>
      <c r="I81" s="6"/>
      <c r="J81" s="25"/>
      <c r="K81" s="6"/>
      <c r="L81" s="6"/>
    </row>
    <row r="82" spans="1:12" s="75" customFormat="1">
      <c r="A82" s="65" t="s">
        <v>127</v>
      </c>
      <c r="B82" s="60"/>
      <c r="C82" s="69">
        <f>C83+C84+C85+C86+C87</f>
        <v>0</v>
      </c>
      <c r="D82" s="69">
        <f>D83+D84+D85+D86+D87</f>
        <v>0</v>
      </c>
      <c r="E82" s="69">
        <f>E83+E84+E85+E86+E87</f>
        <v>0</v>
      </c>
      <c r="F82" s="69">
        <f>F83+F84+F85+F86+F87</f>
        <v>0</v>
      </c>
      <c r="G82" s="69">
        <f>G83+G84+G85+G86+G87</f>
        <v>0</v>
      </c>
      <c r="H82" s="156">
        <v>400061</v>
      </c>
      <c r="I82" s="6"/>
      <c r="J82" s="25"/>
      <c r="K82" s="6"/>
      <c r="L82" s="6"/>
    </row>
    <row r="83" spans="1:12" s="75" customFormat="1">
      <c r="A83" s="65" t="s">
        <v>128</v>
      </c>
      <c r="B83" s="60" t="s">
        <v>78</v>
      </c>
      <c r="C83" s="66">
        <v>0</v>
      </c>
      <c r="D83" s="66">
        <v>0</v>
      </c>
      <c r="E83" s="66">
        <v>0</v>
      </c>
      <c r="F83" s="66">
        <v>0</v>
      </c>
      <c r="G83" s="66">
        <v>0</v>
      </c>
      <c r="H83" s="156">
        <v>400062</v>
      </c>
      <c r="I83" s="6"/>
      <c r="J83" s="25"/>
      <c r="K83" s="6"/>
      <c r="L83" s="6"/>
    </row>
    <row r="84" spans="1:12" s="75" customFormat="1">
      <c r="A84" s="65" t="s">
        <v>129</v>
      </c>
      <c r="B84" s="60" t="s">
        <v>78</v>
      </c>
      <c r="C84" s="66">
        <v>0</v>
      </c>
      <c r="D84" s="66">
        <v>0</v>
      </c>
      <c r="E84" s="66">
        <v>0</v>
      </c>
      <c r="F84" s="66">
        <v>0</v>
      </c>
      <c r="G84" s="66">
        <v>0</v>
      </c>
      <c r="H84" s="156">
        <v>400063</v>
      </c>
      <c r="I84" s="6"/>
      <c r="J84" s="25"/>
      <c r="K84" s="6"/>
      <c r="L84" s="6"/>
    </row>
    <row r="85" spans="1:12" s="72" customFormat="1">
      <c r="A85" s="65" t="s">
        <v>130</v>
      </c>
      <c r="B85" s="60" t="s">
        <v>78</v>
      </c>
      <c r="C85" s="66">
        <v>0</v>
      </c>
      <c r="D85" s="66">
        <v>0</v>
      </c>
      <c r="E85" s="66">
        <v>0</v>
      </c>
      <c r="F85" s="66">
        <v>0</v>
      </c>
      <c r="G85" s="66">
        <v>0</v>
      </c>
      <c r="H85" s="157">
        <v>400064</v>
      </c>
      <c r="I85" s="6"/>
      <c r="J85" s="25"/>
      <c r="K85" s="6"/>
      <c r="L85" s="6"/>
    </row>
    <row r="86" spans="1:12">
      <c r="A86" s="65" t="s">
        <v>131</v>
      </c>
      <c r="B86" s="60" t="s">
        <v>78</v>
      </c>
      <c r="C86" s="66">
        <v>0</v>
      </c>
      <c r="D86" s="66">
        <v>0</v>
      </c>
      <c r="E86" s="66">
        <v>0</v>
      </c>
      <c r="F86" s="66">
        <v>0</v>
      </c>
      <c r="G86" s="66">
        <v>0</v>
      </c>
      <c r="H86" s="157">
        <v>400065</v>
      </c>
      <c r="I86" s="6"/>
      <c r="J86" s="25"/>
      <c r="K86" s="6"/>
      <c r="L86" s="6"/>
    </row>
    <row r="87" spans="1:12" s="62" customFormat="1">
      <c r="A87" s="65" t="s">
        <v>132</v>
      </c>
      <c r="B87" s="60" t="s">
        <v>78</v>
      </c>
      <c r="C87" s="66">
        <v>0</v>
      </c>
      <c r="D87" s="66">
        <v>0</v>
      </c>
      <c r="E87" s="66">
        <v>0</v>
      </c>
      <c r="F87" s="66">
        <v>0</v>
      </c>
      <c r="G87" s="66">
        <v>0</v>
      </c>
      <c r="H87" s="157">
        <v>400066</v>
      </c>
      <c r="I87" s="6"/>
      <c r="J87" s="25"/>
      <c r="K87" s="6"/>
      <c r="L87" s="6"/>
    </row>
    <row r="88" spans="1:12" ht="5.45" customHeight="1">
      <c r="A88" s="65"/>
      <c r="C88" s="76"/>
      <c r="D88" s="76"/>
      <c r="E88" s="76"/>
      <c r="F88" s="76"/>
      <c r="G88" s="76"/>
      <c r="H88" s="59" t="s">
        <v>324</v>
      </c>
      <c r="I88" s="6"/>
      <c r="J88" s="25"/>
      <c r="K88" s="6"/>
      <c r="L88" s="6"/>
    </row>
    <row r="89" spans="1:12" s="65" customFormat="1">
      <c r="A89" s="65" t="s">
        <v>133</v>
      </c>
      <c r="B89" s="60"/>
      <c r="C89" s="69">
        <f>C90+C91+C92+C93</f>
        <v>0</v>
      </c>
      <c r="D89" s="69">
        <f>D90+D91+D92+D93</f>
        <v>0</v>
      </c>
      <c r="E89" s="69">
        <f>E90+E91+E92+E93</f>
        <v>0</v>
      </c>
      <c r="F89" s="69">
        <f>F90+F91+F92+F93</f>
        <v>0</v>
      </c>
      <c r="G89" s="69">
        <f>G90+G91+G92+G93</f>
        <v>0</v>
      </c>
      <c r="H89" s="156">
        <v>400067</v>
      </c>
      <c r="I89" s="6"/>
      <c r="J89" s="25"/>
      <c r="K89" s="6"/>
      <c r="L89" s="6"/>
    </row>
    <row r="90" spans="1:12" s="65" customFormat="1">
      <c r="A90" s="65" t="s">
        <v>134</v>
      </c>
      <c r="B90" s="60" t="s">
        <v>83</v>
      </c>
      <c r="C90" s="66">
        <v>0</v>
      </c>
      <c r="D90" s="66">
        <v>0</v>
      </c>
      <c r="E90" s="66">
        <v>0</v>
      </c>
      <c r="F90" s="66">
        <v>0</v>
      </c>
      <c r="G90" s="66">
        <v>0</v>
      </c>
      <c r="H90" s="156">
        <v>400068</v>
      </c>
      <c r="I90" s="6"/>
      <c r="J90" s="25"/>
      <c r="K90" s="6"/>
      <c r="L90" s="6"/>
    </row>
    <row r="91" spans="1:12" s="65" customFormat="1">
      <c r="A91" s="65" t="s">
        <v>129</v>
      </c>
      <c r="B91" s="60" t="s">
        <v>83</v>
      </c>
      <c r="C91" s="66">
        <v>0</v>
      </c>
      <c r="D91" s="66">
        <v>0</v>
      </c>
      <c r="E91" s="66">
        <v>0</v>
      </c>
      <c r="F91" s="66">
        <v>0</v>
      </c>
      <c r="G91" s="66">
        <v>0</v>
      </c>
      <c r="H91" s="156">
        <v>400069</v>
      </c>
      <c r="I91" s="6"/>
      <c r="J91" s="25"/>
      <c r="K91" s="6"/>
      <c r="L91" s="6"/>
    </row>
    <row r="92" spans="1:12" s="65" customFormat="1">
      <c r="A92" s="65" t="s">
        <v>130</v>
      </c>
      <c r="B92" s="60" t="s">
        <v>83</v>
      </c>
      <c r="C92" s="66">
        <v>0</v>
      </c>
      <c r="D92" s="66">
        <v>0</v>
      </c>
      <c r="E92" s="66">
        <v>0</v>
      </c>
      <c r="F92" s="66">
        <v>0</v>
      </c>
      <c r="G92" s="66">
        <v>0</v>
      </c>
      <c r="H92" s="156">
        <v>400070</v>
      </c>
      <c r="I92" s="6"/>
      <c r="J92" s="25"/>
      <c r="K92" s="6"/>
      <c r="L92" s="6"/>
    </row>
    <row r="93" spans="1:12" s="65" customFormat="1">
      <c r="A93" s="65" t="s">
        <v>135</v>
      </c>
      <c r="B93" s="60" t="s">
        <v>83</v>
      </c>
      <c r="C93" s="66">
        <v>0</v>
      </c>
      <c r="D93" s="66">
        <v>0</v>
      </c>
      <c r="E93" s="66">
        <v>0</v>
      </c>
      <c r="F93" s="66">
        <v>0</v>
      </c>
      <c r="G93" s="66">
        <v>0</v>
      </c>
      <c r="H93" s="156">
        <v>400071</v>
      </c>
      <c r="I93" s="6"/>
      <c r="J93" s="25"/>
      <c r="K93" s="6"/>
      <c r="L93" s="6"/>
    </row>
    <row r="94" spans="1:12" s="65" customFormat="1" ht="5.45" customHeight="1">
      <c r="B94" s="60"/>
      <c r="C94" s="137"/>
      <c r="D94" s="137"/>
      <c r="E94" s="137"/>
      <c r="F94" s="137"/>
      <c r="G94" s="137"/>
      <c r="H94" s="59" t="s">
        <v>324</v>
      </c>
      <c r="I94" s="6"/>
      <c r="J94" s="25"/>
      <c r="K94" s="6"/>
      <c r="L94" s="6"/>
    </row>
    <row r="95" spans="1:12" s="65" customFormat="1">
      <c r="A95" s="178" t="s">
        <v>136</v>
      </c>
      <c r="B95" s="60"/>
      <c r="C95" s="137"/>
      <c r="D95" s="137"/>
      <c r="E95" s="137"/>
      <c r="F95" s="137"/>
      <c r="G95" s="137"/>
      <c r="H95" s="59" t="s">
        <v>324</v>
      </c>
      <c r="I95" s="6"/>
      <c r="J95" s="25"/>
      <c r="K95" s="6"/>
      <c r="L95" s="6"/>
    </row>
    <row r="96" spans="1:12" s="65" customFormat="1">
      <c r="A96" s="178"/>
      <c r="B96" s="58"/>
      <c r="C96" s="130">
        <f>C97+C98</f>
        <v>0</v>
      </c>
      <c r="D96" s="130">
        <f>D97+D98</f>
        <v>0</v>
      </c>
      <c r="E96" s="130">
        <f>E97+E98</f>
        <v>0</v>
      </c>
      <c r="F96" s="130">
        <f>F97+F98</f>
        <v>0</v>
      </c>
      <c r="G96" s="130">
        <f>G97+G98</f>
        <v>0</v>
      </c>
      <c r="H96" s="156">
        <v>400072</v>
      </c>
      <c r="I96" s="6"/>
      <c r="J96" s="25"/>
      <c r="K96" s="6"/>
      <c r="L96" s="6"/>
    </row>
    <row r="97" spans="1:12" s="65" customFormat="1">
      <c r="A97" s="65" t="s">
        <v>137</v>
      </c>
      <c r="B97" s="60" t="s">
        <v>83</v>
      </c>
      <c r="C97" s="66">
        <v>0</v>
      </c>
      <c r="D97" s="66">
        <v>0</v>
      </c>
      <c r="E97" s="66">
        <v>0</v>
      </c>
      <c r="F97" s="66">
        <v>0</v>
      </c>
      <c r="G97" s="66">
        <v>0</v>
      </c>
      <c r="H97" s="156">
        <v>400073</v>
      </c>
      <c r="I97" s="6"/>
      <c r="J97" s="25"/>
      <c r="K97" s="6"/>
      <c r="L97" s="6"/>
    </row>
    <row r="98" spans="1:12" s="65" customFormat="1">
      <c r="A98" s="65" t="s">
        <v>138</v>
      </c>
      <c r="B98" s="60" t="s">
        <v>83</v>
      </c>
      <c r="C98" s="66">
        <v>0</v>
      </c>
      <c r="D98" s="66">
        <v>0</v>
      </c>
      <c r="E98" s="66">
        <v>0</v>
      </c>
      <c r="F98" s="66">
        <v>0</v>
      </c>
      <c r="G98" s="66">
        <v>0</v>
      </c>
      <c r="H98" s="156">
        <v>400074</v>
      </c>
      <c r="I98" s="6"/>
      <c r="J98" s="25"/>
      <c r="K98" s="6"/>
      <c r="L98" s="6"/>
    </row>
    <row r="99" spans="1:12" s="65" customFormat="1" ht="13.5" thickBot="1">
      <c r="A99" s="122"/>
      <c r="B99" s="60"/>
      <c r="C99" s="132"/>
      <c r="D99" s="132"/>
      <c r="E99" s="132"/>
      <c r="F99" s="132"/>
      <c r="G99" s="132"/>
      <c r="H99" s="59" t="s">
        <v>324</v>
      </c>
      <c r="I99" s="6"/>
      <c r="J99" s="25"/>
      <c r="K99" s="6"/>
      <c r="L99" s="6"/>
    </row>
    <row r="100" spans="1:12" s="65" customFormat="1" ht="13.5" thickBot="1">
      <c r="A100" s="125" t="s">
        <v>139</v>
      </c>
      <c r="B100" s="67"/>
      <c r="C100" s="133">
        <f>C68+C81+C96</f>
        <v>0</v>
      </c>
      <c r="D100" s="133">
        <f>D68+D81+D96</f>
        <v>0</v>
      </c>
      <c r="E100" s="133">
        <f>E68+E81+E96</f>
        <v>0</v>
      </c>
      <c r="F100" s="133">
        <f>F68+F81+F96</f>
        <v>0</v>
      </c>
      <c r="G100" s="134">
        <f>G68+G81+G96</f>
        <v>0</v>
      </c>
      <c r="H100" s="156">
        <v>400075</v>
      </c>
      <c r="I100" s="6"/>
      <c r="J100" s="25"/>
      <c r="K100" s="6"/>
      <c r="L100" s="6"/>
    </row>
    <row r="101" spans="1:12" s="65" customFormat="1">
      <c r="A101" s="126"/>
      <c r="B101" s="60"/>
      <c r="C101" s="135"/>
      <c r="D101" s="135"/>
      <c r="E101" s="135"/>
      <c r="F101" s="135"/>
      <c r="G101" s="135"/>
      <c r="H101" s="59" t="s">
        <v>324</v>
      </c>
      <c r="I101" s="6"/>
      <c r="J101" s="25"/>
      <c r="K101" s="6"/>
      <c r="L101" s="6"/>
    </row>
    <row r="102" spans="1:12" s="65" customFormat="1" ht="15.75">
      <c r="A102" s="121" t="s">
        <v>140</v>
      </c>
      <c r="B102" s="68" t="s">
        <v>80</v>
      </c>
      <c r="C102" s="138">
        <v>0</v>
      </c>
      <c r="D102" s="138">
        <v>0</v>
      </c>
      <c r="E102" s="138">
        <v>0</v>
      </c>
      <c r="F102" s="138">
        <v>0</v>
      </c>
      <c r="G102" s="138">
        <v>0</v>
      </c>
      <c r="H102" s="156">
        <v>400076</v>
      </c>
      <c r="I102" s="6"/>
      <c r="J102" s="25"/>
      <c r="K102" s="6"/>
      <c r="L102" s="6"/>
    </row>
    <row r="103" spans="1:12" s="65" customFormat="1" ht="7.9" customHeight="1">
      <c r="A103" s="121"/>
      <c r="B103" s="68"/>
      <c r="C103" s="131"/>
      <c r="D103" s="131"/>
      <c r="E103" s="131"/>
      <c r="F103" s="131"/>
      <c r="G103" s="131"/>
      <c r="H103" s="59" t="s">
        <v>324</v>
      </c>
      <c r="I103" s="6"/>
      <c r="J103" s="25"/>
      <c r="K103" s="6"/>
      <c r="L103" s="6"/>
    </row>
    <row r="104" spans="1:12" s="65" customFormat="1" ht="16.5" customHeight="1">
      <c r="A104" s="179" t="s">
        <v>141</v>
      </c>
      <c r="B104" s="58"/>
      <c r="C104" s="131"/>
      <c r="D104" s="131"/>
      <c r="E104" s="131"/>
      <c r="F104" s="131"/>
      <c r="G104" s="131"/>
      <c r="H104" s="59" t="s">
        <v>324</v>
      </c>
      <c r="I104" s="6"/>
      <c r="J104" s="25"/>
      <c r="K104" s="6"/>
      <c r="L104" s="6"/>
    </row>
    <row r="105" spans="1:12" s="62" customFormat="1" ht="15.75">
      <c r="A105" s="179"/>
      <c r="B105" s="58"/>
      <c r="C105" s="139">
        <f>C40+C64+C100+C102</f>
        <v>103788</v>
      </c>
      <c r="D105" s="139">
        <f>D40+D64+D100+D102</f>
        <v>16784</v>
      </c>
      <c r="E105" s="139">
        <f>E40+E64+E100+E102</f>
        <v>12000</v>
      </c>
      <c r="F105" s="139">
        <f>F40+F64+F100+F102</f>
        <v>14000</v>
      </c>
      <c r="G105" s="139">
        <f>G40+G64+G100+G102</f>
        <v>33000</v>
      </c>
      <c r="H105" s="156">
        <v>400077</v>
      </c>
      <c r="I105" s="6"/>
      <c r="J105" s="25"/>
      <c r="K105" s="6"/>
      <c r="L105" s="6"/>
    </row>
    <row r="106" spans="1:12" ht="7.15" customHeight="1">
      <c r="C106" s="132"/>
      <c r="D106" s="132"/>
      <c r="E106" s="132"/>
      <c r="F106" s="132"/>
      <c r="G106" s="132"/>
      <c r="H106" s="59" t="s">
        <v>324</v>
      </c>
      <c r="I106" s="6"/>
      <c r="J106" s="25"/>
      <c r="K106" s="6"/>
      <c r="L106" s="6"/>
    </row>
    <row r="107" spans="1:12" s="65" customFormat="1">
      <c r="A107" s="122" t="s">
        <v>142</v>
      </c>
      <c r="B107" s="60"/>
      <c r="C107" s="140">
        <v>405428</v>
      </c>
      <c r="D107" s="141">
        <f>C109</f>
        <v>509216</v>
      </c>
      <c r="E107" s="141">
        <f>D109</f>
        <v>526000</v>
      </c>
      <c r="F107" s="141">
        <f>E109</f>
        <v>538000</v>
      </c>
      <c r="G107" s="141">
        <f>F109</f>
        <v>552000</v>
      </c>
      <c r="H107" s="156">
        <v>400078</v>
      </c>
      <c r="I107" s="6"/>
      <c r="J107" s="25"/>
      <c r="K107" s="6"/>
      <c r="L107" s="6"/>
    </row>
    <row r="108" spans="1:12" s="65" customFormat="1" ht="5.45" customHeight="1">
      <c r="A108" s="122"/>
      <c r="B108" s="60"/>
      <c r="C108" s="132"/>
      <c r="D108" s="132"/>
      <c r="E108" s="132"/>
      <c r="F108" s="132"/>
      <c r="G108" s="132"/>
      <c r="H108" s="59" t="s">
        <v>324</v>
      </c>
      <c r="I108" s="6"/>
      <c r="J108" s="25"/>
      <c r="K108" s="6"/>
      <c r="L108" s="6"/>
    </row>
    <row r="109" spans="1:12">
      <c r="A109" s="122" t="s">
        <v>143</v>
      </c>
      <c r="C109" s="142">
        <f>ACTIVO!C78</f>
        <v>509216</v>
      </c>
      <c r="D109" s="142">
        <f>ACTIVO!D78</f>
        <v>526000</v>
      </c>
      <c r="E109" s="142">
        <f>ACTIVO!E78</f>
        <v>538000</v>
      </c>
      <c r="F109" s="142">
        <f>ACTIVO!F78</f>
        <v>552000</v>
      </c>
      <c r="G109" s="142">
        <f>ACTIVO!G78</f>
        <v>585000</v>
      </c>
      <c r="H109" s="156">
        <v>400079</v>
      </c>
      <c r="I109" s="6"/>
      <c r="J109" s="25"/>
      <c r="K109" s="6"/>
      <c r="L109" s="6"/>
    </row>
    <row r="110" spans="1:12" s="62" customFormat="1" ht="13.5" thickBot="1">
      <c r="A110" s="122"/>
      <c r="B110" s="60"/>
      <c r="C110" s="143"/>
      <c r="D110" s="122"/>
      <c r="E110" s="124"/>
      <c r="H110" s="59"/>
    </row>
    <row r="111" spans="1:12" ht="13.5" thickBot="1">
      <c r="A111" s="167" t="s">
        <v>337</v>
      </c>
      <c r="C111" s="169" t="str">
        <f>+IF(ROUND((C105+C107-C109), 0)=0,"OK","KO")</f>
        <v>OK</v>
      </c>
      <c r="D111" s="169" t="str">
        <f t="shared" ref="D111:G111" si="0">+IF(ROUND((D105+D107-D109), 0)=0,"OK","KO")</f>
        <v>OK</v>
      </c>
      <c r="E111" s="169" t="str">
        <f t="shared" si="0"/>
        <v>OK</v>
      </c>
      <c r="F111" s="169" t="str">
        <f t="shared" si="0"/>
        <v>OK</v>
      </c>
      <c r="G111" s="170" t="str">
        <f t="shared" si="0"/>
        <v>OK</v>
      </c>
    </row>
    <row r="112" spans="1:12" s="57" customFormat="1" ht="15.75">
      <c r="A112" s="122"/>
      <c r="B112" s="60"/>
      <c r="C112" s="144"/>
      <c r="D112" s="126"/>
      <c r="E112" s="121"/>
      <c r="H112" s="59"/>
    </row>
    <row r="113" spans="1:8" s="62" customFormat="1">
      <c r="A113" s="122"/>
      <c r="B113" s="60"/>
      <c r="C113" s="143"/>
      <c r="D113" s="122"/>
      <c r="E113" s="124"/>
      <c r="H113" s="59"/>
    </row>
    <row r="114" spans="1:8" s="57" customFormat="1" ht="15.75">
      <c r="A114" s="122"/>
      <c r="B114" s="60"/>
      <c r="C114" s="144"/>
      <c r="D114" s="126"/>
      <c r="E114" s="121"/>
      <c r="H114" s="59"/>
    </row>
    <row r="115" spans="1:8" s="57" customFormat="1" ht="15.75">
      <c r="A115" s="122"/>
      <c r="B115" s="60"/>
      <c r="C115" s="143"/>
      <c r="D115" s="122"/>
      <c r="E115" s="121"/>
      <c r="H115" s="59"/>
    </row>
  </sheetData>
  <sheetProtection algorithmName="SHA-512" hashValue="IqyCZHOS4uZJb7oPQSKaZZRZjUPeJ7FVDb5sLJzvMv7ZOlSIY8gCEKBgDyIw7C6Sm/bM4O9owjYbFBTNeDrrRg==" saltValue="jbY8jlew8LWpICxkMSHEFg==" spinCount="100000" sheet="1" selectLockedCells="1"/>
  <mergeCells count="3">
    <mergeCell ref="A95:A96"/>
    <mergeCell ref="A104:A105"/>
    <mergeCell ref="D3:G3"/>
  </mergeCells>
  <phoneticPr fontId="0" type="noConversion"/>
  <conditionalFormatting sqref="C111:G111">
    <cfRule type="cellIs" dxfId="13" priority="11" stopIfTrue="1" operator="equal">
      <formula>"KO"</formula>
    </cfRule>
    <cfRule type="cellIs" dxfId="12" priority="12" stopIfTrue="1" operator="equal">
      <formula>"OK"</formula>
    </cfRule>
  </conditionalFormatting>
  <conditionalFormatting sqref="C111:G111">
    <cfRule type="cellIs" dxfId="11" priority="9" stopIfTrue="1" operator="equal">
      <formula>"KO"</formula>
    </cfRule>
    <cfRule type="cellIs" dxfId="10" priority="10" stopIfTrue="1" operator="equal">
      <formula>"OK"</formula>
    </cfRule>
  </conditionalFormatting>
  <conditionalFormatting sqref="C111:G111">
    <cfRule type="cellIs" dxfId="9" priority="7" stopIfTrue="1" operator="equal">
      <formula>"KO"</formula>
    </cfRule>
    <cfRule type="cellIs" dxfId="8" priority="8" stopIfTrue="1" operator="equal">
      <formula>"OK"</formula>
    </cfRule>
  </conditionalFormatting>
  <conditionalFormatting sqref="C111:G111">
    <cfRule type="cellIs" dxfId="7" priority="5" stopIfTrue="1" operator="equal">
      <formula>"KO"</formula>
    </cfRule>
    <cfRule type="cellIs" dxfId="6" priority="6" stopIfTrue="1" operator="equal">
      <formula>"OK"</formula>
    </cfRule>
  </conditionalFormatting>
  <conditionalFormatting sqref="C111:G111">
    <cfRule type="cellIs" dxfId="5" priority="3" stopIfTrue="1" operator="equal">
      <formula>"KO"</formula>
    </cfRule>
    <cfRule type="cellIs" dxfId="4" priority="4" stopIfTrue="1" operator="equal">
      <formula>"OK"</formula>
    </cfRule>
  </conditionalFormatting>
  <conditionalFormatting sqref="C111:G111">
    <cfRule type="cellIs" dxfId="3" priority="1" stopIfTrue="1" operator="equal">
      <formula>"KO"</formula>
    </cfRule>
    <cfRule type="cellIs" dxfId="2" priority="2" stopIfTrue="1" operator="equal">
      <formula>"OK"</formula>
    </cfRule>
  </conditionalFormatting>
  <pageMargins left="0.47244094488188981" right="0.27559055118110237" top="0.35433070866141736" bottom="0.43307086614173229" header="0" footer="0"/>
  <pageSetup paperSize="9" scale="65" orientation="landscape" r:id="rId1"/>
  <headerFooter alignWithMargins="0"/>
  <rowBreaks count="1" manualBreakCount="1">
    <brk id="64" max="16383" man="1"/>
  </rowBreaks>
  <ignoredErrors>
    <ignoredError sqref="D29 E107 C17:E18 C19:E19 C20:E20 E29:E30 E26:E27 D26:D27 D11:E1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4"/>
  <dimension ref="A2:L93"/>
  <sheetViews>
    <sheetView workbookViewId="0">
      <selection activeCell="G80" sqref="G80"/>
    </sheetView>
  </sheetViews>
  <sheetFormatPr baseColWidth="10" defaultRowHeight="12.75"/>
  <cols>
    <col min="1" max="1" width="75.7109375" style="59" bestFit="1" customWidth="1"/>
    <col min="2" max="2" width="2.7109375" style="59" customWidth="1"/>
    <col min="3" max="4" width="15.7109375" style="85" customWidth="1"/>
    <col min="5" max="7" width="15.7109375" style="59" customWidth="1"/>
    <col min="8" max="8" width="7" style="59" hidden="1" customWidth="1"/>
    <col min="9" max="16384" width="11.42578125" style="59"/>
  </cols>
  <sheetData>
    <row r="2" spans="1:12" s="79" customFormat="1" ht="16.5" thickBot="1">
      <c r="A2" s="47" t="str">
        <f>IF('DATOS EMPRESA'!C4&lt;&gt;"",'DATOS EMPRESA'!C4,"")</f>
        <v>EL SOPLAO, S.L.</v>
      </c>
      <c r="C2" s="80"/>
      <c r="D2" s="80"/>
      <c r="G2" s="47"/>
      <c r="H2" s="59"/>
    </row>
    <row r="3" spans="1:12">
      <c r="A3" s="7"/>
      <c r="C3" s="166" t="s">
        <v>335</v>
      </c>
      <c r="D3" s="183" t="s">
        <v>0</v>
      </c>
      <c r="E3" s="184"/>
      <c r="F3" s="184"/>
      <c r="G3" s="185"/>
      <c r="H3" s="81"/>
    </row>
    <row r="4" spans="1:12" s="83" customFormat="1" ht="18.75" thickBot="1">
      <c r="A4" s="82" t="s">
        <v>144</v>
      </c>
      <c r="C4" s="164">
        <v>2020</v>
      </c>
      <c r="D4" s="162">
        <v>2021</v>
      </c>
      <c r="E4" s="160">
        <v>2022</v>
      </c>
      <c r="F4" s="165">
        <v>2023</v>
      </c>
      <c r="G4" s="161">
        <v>2024</v>
      </c>
      <c r="H4" s="84"/>
    </row>
    <row r="5" spans="1:12">
      <c r="E5" s="85"/>
    </row>
    <row r="6" spans="1:12" s="57" customFormat="1" ht="15.75">
      <c r="A6" s="57" t="s">
        <v>145</v>
      </c>
      <c r="C6" s="86">
        <f>C8+C16+C21+C25+C32+C39</f>
        <v>1090465</v>
      </c>
      <c r="D6" s="86">
        <f>D8+D16+D21+D25+D32+D39</f>
        <v>1053544</v>
      </c>
      <c r="E6" s="86">
        <f>E8+E16+E21+E25+E32+E39</f>
        <v>1016623</v>
      </c>
      <c r="F6" s="86">
        <f>F8+F16+F21+F25+F32+F39</f>
        <v>979702</v>
      </c>
      <c r="G6" s="86">
        <f>G8+G16+G21+G25+G32+G39</f>
        <v>942781</v>
      </c>
      <c r="H6" s="156">
        <v>700000</v>
      </c>
      <c r="I6" s="6"/>
      <c r="J6" s="6"/>
      <c r="K6" s="6"/>
      <c r="L6" s="6"/>
    </row>
    <row r="7" spans="1:12">
      <c r="C7" s="87"/>
      <c r="D7" s="87"/>
      <c r="E7" s="87"/>
      <c r="F7" s="87"/>
      <c r="G7" s="87"/>
      <c r="H7" s="59" t="s">
        <v>324</v>
      </c>
      <c r="I7" s="6"/>
      <c r="J7" s="25"/>
      <c r="K7" s="6"/>
      <c r="L7" s="6"/>
    </row>
    <row r="8" spans="1:12" s="62" customFormat="1">
      <c r="A8" s="62" t="s">
        <v>146</v>
      </c>
      <c r="C8" s="63">
        <f>C9+C10+C11+C12+C13+C14</f>
        <v>52124</v>
      </c>
      <c r="D8" s="63">
        <f>D9+D10+D11+D12+D13+D14</f>
        <v>51231</v>
      </c>
      <c r="E8" s="63">
        <f>E9+E10+E11+E12+E13+E14</f>
        <v>50338</v>
      </c>
      <c r="F8" s="63">
        <f>F9+F10+F11+F12+F13+F14</f>
        <v>49445</v>
      </c>
      <c r="G8" s="63">
        <f>G9+G10+G11+G12+G13+G14</f>
        <v>48552</v>
      </c>
      <c r="H8" s="156">
        <v>700001</v>
      </c>
      <c r="I8" s="6"/>
      <c r="J8" s="25"/>
      <c r="K8" s="6"/>
      <c r="L8" s="6"/>
    </row>
    <row r="9" spans="1:12" s="88" customFormat="1" ht="12" customHeight="1">
      <c r="A9" s="88" t="s">
        <v>147</v>
      </c>
      <c r="C9" s="89">
        <v>0</v>
      </c>
      <c r="D9" s="89">
        <v>0</v>
      </c>
      <c r="E9" s="89">
        <v>0</v>
      </c>
      <c r="F9" s="89">
        <v>0</v>
      </c>
      <c r="G9" s="89">
        <v>0</v>
      </c>
      <c r="H9" s="156">
        <v>700002</v>
      </c>
      <c r="I9" s="6"/>
      <c r="J9" s="25"/>
      <c r="K9" s="6"/>
      <c r="L9" s="6"/>
    </row>
    <row r="10" spans="1:12" s="88" customFormat="1">
      <c r="A10" s="88" t="s">
        <v>148</v>
      </c>
      <c r="C10" s="89">
        <v>52124</v>
      </c>
      <c r="D10" s="89">
        <v>51231</v>
      </c>
      <c r="E10" s="89">
        <v>50338</v>
      </c>
      <c r="F10" s="89">
        <v>49445</v>
      </c>
      <c r="G10" s="89">
        <v>48552</v>
      </c>
      <c r="H10" s="156">
        <v>700003</v>
      </c>
      <c r="I10" s="6"/>
      <c r="J10" s="25"/>
      <c r="K10" s="6"/>
      <c r="L10" s="6"/>
    </row>
    <row r="11" spans="1:12" s="88" customFormat="1">
      <c r="A11" s="88" t="s">
        <v>149</v>
      </c>
      <c r="C11" s="89">
        <v>0</v>
      </c>
      <c r="D11" s="89">
        <v>0</v>
      </c>
      <c r="E11" s="89">
        <v>0</v>
      </c>
      <c r="F11" s="89">
        <v>0</v>
      </c>
      <c r="G11" s="89">
        <v>0</v>
      </c>
      <c r="H11" s="156">
        <v>700004</v>
      </c>
      <c r="I11" s="6"/>
      <c r="J11" s="25"/>
      <c r="K11" s="6"/>
      <c r="L11" s="6"/>
    </row>
    <row r="12" spans="1:12" s="88" customFormat="1">
      <c r="A12" s="88" t="s">
        <v>150</v>
      </c>
      <c r="C12" s="89">
        <v>0</v>
      </c>
      <c r="D12" s="89">
        <v>0</v>
      </c>
      <c r="E12" s="89">
        <v>0</v>
      </c>
      <c r="F12" s="89">
        <v>0</v>
      </c>
      <c r="G12" s="89">
        <v>0</v>
      </c>
      <c r="H12" s="156">
        <v>700005</v>
      </c>
      <c r="I12" s="6"/>
      <c r="J12" s="25"/>
      <c r="K12" s="6"/>
      <c r="L12" s="6"/>
    </row>
    <row r="13" spans="1:12" s="88" customFormat="1">
      <c r="A13" s="88" t="s">
        <v>151</v>
      </c>
      <c r="C13" s="89">
        <v>0</v>
      </c>
      <c r="D13" s="89">
        <v>0</v>
      </c>
      <c r="E13" s="89">
        <v>0</v>
      </c>
      <c r="F13" s="89">
        <v>0</v>
      </c>
      <c r="G13" s="89">
        <v>0</v>
      </c>
      <c r="H13" s="156">
        <v>700006</v>
      </c>
      <c r="I13" s="6"/>
      <c r="J13" s="25"/>
      <c r="K13" s="6"/>
      <c r="L13" s="6"/>
    </row>
    <row r="14" spans="1:12" s="88" customFormat="1">
      <c r="A14" s="88" t="s">
        <v>152</v>
      </c>
      <c r="C14" s="89">
        <v>0</v>
      </c>
      <c r="D14" s="89">
        <v>0</v>
      </c>
      <c r="E14" s="89">
        <v>0</v>
      </c>
      <c r="F14" s="89">
        <v>0</v>
      </c>
      <c r="G14" s="89">
        <v>0</v>
      </c>
      <c r="H14" s="156">
        <v>700007</v>
      </c>
      <c r="I14" s="6"/>
      <c r="J14" s="25"/>
      <c r="K14" s="6"/>
      <c r="L14" s="6"/>
    </row>
    <row r="15" spans="1:12" s="90" customFormat="1">
      <c r="A15" s="59"/>
      <c r="B15" s="59"/>
      <c r="C15" s="87"/>
      <c r="D15" s="87"/>
      <c r="E15" s="87"/>
      <c r="F15" s="87"/>
      <c r="G15" s="87"/>
      <c r="H15" s="59" t="s">
        <v>324</v>
      </c>
      <c r="I15" s="6"/>
      <c r="J15" s="25"/>
      <c r="K15" s="6"/>
      <c r="L15" s="6"/>
    </row>
    <row r="16" spans="1:12">
      <c r="A16" s="62" t="s">
        <v>153</v>
      </c>
      <c r="B16" s="62"/>
      <c r="C16" s="63">
        <f>C17+C18+C19</f>
        <v>1037962</v>
      </c>
      <c r="D16" s="63">
        <f>D17+D18+D19</f>
        <v>1001934</v>
      </c>
      <c r="E16" s="63">
        <f>E17+E18+E19</f>
        <v>965906</v>
      </c>
      <c r="F16" s="63">
        <f>F17+F18+F19</f>
        <v>929878</v>
      </c>
      <c r="G16" s="63">
        <f>G17+G18+G19</f>
        <v>893850</v>
      </c>
      <c r="H16" s="156">
        <v>700008</v>
      </c>
      <c r="I16" s="6"/>
      <c r="J16" s="25"/>
      <c r="K16" s="6"/>
      <c r="L16" s="6"/>
    </row>
    <row r="17" spans="1:12" s="62" customFormat="1">
      <c r="A17" s="88" t="s">
        <v>154</v>
      </c>
      <c r="B17" s="88"/>
      <c r="C17" s="89">
        <v>180139</v>
      </c>
      <c r="D17" s="89">
        <v>180139</v>
      </c>
      <c r="E17" s="89">
        <v>180139</v>
      </c>
      <c r="F17" s="89">
        <v>180139</v>
      </c>
      <c r="G17" s="89">
        <v>180139</v>
      </c>
      <c r="H17" s="156">
        <v>700009</v>
      </c>
      <c r="I17" s="6"/>
      <c r="J17" s="25"/>
      <c r="K17" s="6"/>
      <c r="L17" s="6"/>
    </row>
    <row r="18" spans="1:12" ht="12" customHeight="1">
      <c r="A18" s="88" t="s">
        <v>155</v>
      </c>
      <c r="B18" s="88"/>
      <c r="C18" s="89">
        <v>857823</v>
      </c>
      <c r="D18" s="89">
        <v>821795</v>
      </c>
      <c r="E18" s="89">
        <v>785767</v>
      </c>
      <c r="F18" s="89">
        <v>749739</v>
      </c>
      <c r="G18" s="89">
        <v>713711</v>
      </c>
      <c r="H18" s="156">
        <v>700010</v>
      </c>
      <c r="I18" s="6"/>
      <c r="J18" s="25"/>
      <c r="K18" s="6"/>
      <c r="L18" s="6"/>
    </row>
    <row r="19" spans="1:12" s="90" customFormat="1">
      <c r="A19" s="88" t="s">
        <v>156</v>
      </c>
      <c r="B19" s="88"/>
      <c r="C19" s="89">
        <v>0</v>
      </c>
      <c r="D19" s="89">
        <v>0</v>
      </c>
      <c r="E19" s="89">
        <v>0</v>
      </c>
      <c r="F19" s="89">
        <v>0</v>
      </c>
      <c r="G19" s="89">
        <v>0</v>
      </c>
      <c r="H19" s="156">
        <v>700011</v>
      </c>
      <c r="I19" s="6"/>
      <c r="J19" s="25"/>
      <c r="K19" s="6"/>
      <c r="L19" s="6"/>
    </row>
    <row r="20" spans="1:12" s="90" customFormat="1">
      <c r="A20" s="59"/>
      <c r="B20" s="59"/>
      <c r="C20" s="87"/>
      <c r="D20" s="87"/>
      <c r="E20" s="87"/>
      <c r="F20" s="87"/>
      <c r="G20" s="87"/>
      <c r="H20" s="59" t="s">
        <v>324</v>
      </c>
      <c r="I20" s="6"/>
      <c r="J20" s="25"/>
      <c r="K20" s="6"/>
      <c r="L20" s="6"/>
    </row>
    <row r="21" spans="1:12" s="90" customFormat="1">
      <c r="A21" s="62" t="s">
        <v>157</v>
      </c>
      <c r="B21" s="62"/>
      <c r="C21" s="63">
        <f>C22+C23</f>
        <v>0</v>
      </c>
      <c r="D21" s="63">
        <f>D22+D23</f>
        <v>0</v>
      </c>
      <c r="E21" s="63">
        <f>E22+E23</f>
        <v>0</v>
      </c>
      <c r="F21" s="63">
        <f>F22+F23</f>
        <v>0</v>
      </c>
      <c r="G21" s="63">
        <f>G22+G23</f>
        <v>0</v>
      </c>
      <c r="H21" s="156">
        <v>700012</v>
      </c>
      <c r="I21" s="6"/>
      <c r="J21" s="25"/>
      <c r="K21" s="6"/>
      <c r="L21" s="6"/>
    </row>
    <row r="22" spans="1:12">
      <c r="A22" s="88" t="s">
        <v>158</v>
      </c>
      <c r="B22" s="88"/>
      <c r="C22" s="89">
        <v>0</v>
      </c>
      <c r="D22" s="89">
        <v>0</v>
      </c>
      <c r="E22" s="89">
        <v>0</v>
      </c>
      <c r="F22" s="89">
        <v>0</v>
      </c>
      <c r="G22" s="89">
        <v>0</v>
      </c>
      <c r="H22" s="156">
        <v>700013</v>
      </c>
      <c r="I22" s="6"/>
      <c r="J22" s="25"/>
      <c r="K22" s="6"/>
      <c r="L22" s="6"/>
    </row>
    <row r="23" spans="1:12" s="62" customFormat="1">
      <c r="A23" s="88" t="s">
        <v>159</v>
      </c>
      <c r="B23" s="88"/>
      <c r="C23" s="89">
        <v>0</v>
      </c>
      <c r="D23" s="89">
        <v>0</v>
      </c>
      <c r="E23" s="89">
        <v>0</v>
      </c>
      <c r="F23" s="89">
        <v>0</v>
      </c>
      <c r="G23" s="89">
        <v>0</v>
      </c>
      <c r="H23" s="156">
        <v>700014</v>
      </c>
      <c r="I23" s="6"/>
      <c r="J23" s="25"/>
      <c r="K23" s="6"/>
      <c r="L23" s="6"/>
    </row>
    <row r="24" spans="1:12" ht="10.5" customHeight="1">
      <c r="C24" s="87"/>
      <c r="D24" s="87"/>
      <c r="E24" s="87"/>
      <c r="F24" s="87"/>
      <c r="G24" s="87"/>
      <c r="H24" s="59" t="s">
        <v>324</v>
      </c>
      <c r="I24" s="6"/>
      <c r="J24" s="25"/>
      <c r="K24" s="6"/>
      <c r="L24" s="6"/>
    </row>
    <row r="25" spans="1:12">
      <c r="A25" s="62" t="s">
        <v>160</v>
      </c>
      <c r="B25" s="62"/>
      <c r="C25" s="63">
        <f>C26+C27+C28+C29+C30</f>
        <v>0</v>
      </c>
      <c r="D25" s="63">
        <f>D26+D27+D28+D29+D30</f>
        <v>0</v>
      </c>
      <c r="E25" s="63">
        <f>E26+E27+E28+E29+E30</f>
        <v>0</v>
      </c>
      <c r="F25" s="63">
        <f>F26+F27+F28+F29+F30</f>
        <v>0</v>
      </c>
      <c r="G25" s="63">
        <f>G26+G27+G28+G29+G30</f>
        <v>0</v>
      </c>
      <c r="H25" s="156">
        <v>700015</v>
      </c>
      <c r="I25" s="6"/>
      <c r="J25" s="25"/>
      <c r="K25" s="6"/>
      <c r="L25" s="6"/>
    </row>
    <row r="26" spans="1:12">
      <c r="A26" s="88" t="s">
        <v>161</v>
      </c>
      <c r="B26" s="88"/>
      <c r="C26" s="89">
        <v>0</v>
      </c>
      <c r="D26" s="89">
        <v>0</v>
      </c>
      <c r="E26" s="89">
        <v>0</v>
      </c>
      <c r="F26" s="89">
        <v>0</v>
      </c>
      <c r="G26" s="89">
        <v>0</v>
      </c>
      <c r="H26" s="156">
        <v>700016</v>
      </c>
      <c r="I26" s="6"/>
      <c r="J26" s="25"/>
      <c r="K26" s="6"/>
      <c r="L26" s="6"/>
    </row>
    <row r="27" spans="1:12">
      <c r="A27" s="88" t="s">
        <v>162</v>
      </c>
      <c r="B27" s="88"/>
      <c r="C27" s="89">
        <v>0</v>
      </c>
      <c r="D27" s="89">
        <v>0</v>
      </c>
      <c r="E27" s="89">
        <v>0</v>
      </c>
      <c r="F27" s="89">
        <v>0</v>
      </c>
      <c r="G27" s="89">
        <v>0</v>
      </c>
      <c r="H27" s="156">
        <v>700017</v>
      </c>
      <c r="I27" s="6"/>
      <c r="J27" s="25"/>
      <c r="K27" s="6"/>
      <c r="L27" s="6"/>
    </row>
    <row r="28" spans="1:12">
      <c r="A28" s="88" t="s">
        <v>163</v>
      </c>
      <c r="B28" s="88"/>
      <c r="C28" s="89">
        <v>0</v>
      </c>
      <c r="D28" s="89">
        <v>0</v>
      </c>
      <c r="E28" s="89">
        <v>0</v>
      </c>
      <c r="F28" s="89">
        <v>0</v>
      </c>
      <c r="G28" s="89">
        <v>0</v>
      </c>
      <c r="H28" s="156">
        <v>700018</v>
      </c>
      <c r="I28" s="6"/>
      <c r="J28" s="25"/>
      <c r="K28" s="6"/>
      <c r="L28" s="6"/>
    </row>
    <row r="29" spans="1:12">
      <c r="A29" s="88" t="s">
        <v>164</v>
      </c>
      <c r="B29" s="88"/>
      <c r="C29" s="89">
        <v>0</v>
      </c>
      <c r="D29" s="89">
        <v>0</v>
      </c>
      <c r="E29" s="89">
        <v>0</v>
      </c>
      <c r="F29" s="89">
        <v>0</v>
      </c>
      <c r="G29" s="89">
        <v>0</v>
      </c>
      <c r="H29" s="156">
        <v>700019</v>
      </c>
      <c r="I29" s="6"/>
      <c r="J29" s="25"/>
      <c r="K29" s="6"/>
      <c r="L29" s="6"/>
    </row>
    <row r="30" spans="1:12" s="62" customFormat="1">
      <c r="A30" s="88" t="s">
        <v>165</v>
      </c>
      <c r="B30" s="88"/>
      <c r="C30" s="89">
        <v>0</v>
      </c>
      <c r="D30" s="89">
        <v>0</v>
      </c>
      <c r="E30" s="89">
        <v>0</v>
      </c>
      <c r="F30" s="89">
        <v>0</v>
      </c>
      <c r="G30" s="89">
        <v>0</v>
      </c>
      <c r="H30" s="156">
        <v>700020</v>
      </c>
      <c r="I30" s="6"/>
      <c r="J30" s="25"/>
      <c r="K30" s="6"/>
      <c r="L30" s="6"/>
    </row>
    <row r="31" spans="1:12" ht="10.5" customHeight="1">
      <c r="C31" s="87"/>
      <c r="D31" s="87"/>
      <c r="E31" s="87"/>
      <c r="F31" s="87"/>
      <c r="G31" s="87"/>
      <c r="H31" s="59" t="s">
        <v>324</v>
      </c>
      <c r="I31" s="6"/>
      <c r="J31" s="25"/>
      <c r="K31" s="6"/>
      <c r="L31" s="6"/>
    </row>
    <row r="32" spans="1:12" s="90" customFormat="1">
      <c r="A32" s="62" t="s">
        <v>166</v>
      </c>
      <c r="B32" s="62"/>
      <c r="C32" s="63">
        <f>C33+C34+C35+C36+C37</f>
        <v>379</v>
      </c>
      <c r="D32" s="63">
        <f>D33+D34+D35+D36+D37</f>
        <v>379</v>
      </c>
      <c r="E32" s="63">
        <f>E33+E34+E35+E36+E37</f>
        <v>379</v>
      </c>
      <c r="F32" s="63">
        <f>F33+F34+F35+F36+F37</f>
        <v>379</v>
      </c>
      <c r="G32" s="63">
        <f>G33+G34+G35+G36+G37</f>
        <v>379</v>
      </c>
      <c r="H32" s="156">
        <v>700021</v>
      </c>
      <c r="I32" s="6"/>
      <c r="J32" s="25"/>
      <c r="K32" s="6"/>
      <c r="L32" s="6"/>
    </row>
    <row r="33" spans="1:12" s="90" customFormat="1">
      <c r="A33" s="88" t="s">
        <v>161</v>
      </c>
      <c r="B33" s="88"/>
      <c r="C33" s="89">
        <v>0</v>
      </c>
      <c r="D33" s="89">
        <v>0</v>
      </c>
      <c r="E33" s="89">
        <v>0</v>
      </c>
      <c r="F33" s="89">
        <v>0</v>
      </c>
      <c r="G33" s="89">
        <v>0</v>
      </c>
      <c r="H33" s="156">
        <v>700022</v>
      </c>
      <c r="I33" s="6"/>
      <c r="J33" s="25"/>
      <c r="K33" s="6"/>
      <c r="L33" s="6"/>
    </row>
    <row r="34" spans="1:12" s="90" customFormat="1">
      <c r="A34" s="88" t="s">
        <v>167</v>
      </c>
      <c r="B34" s="88"/>
      <c r="C34" s="89">
        <v>0</v>
      </c>
      <c r="D34" s="89">
        <v>0</v>
      </c>
      <c r="E34" s="89">
        <v>0</v>
      </c>
      <c r="F34" s="89">
        <v>0</v>
      </c>
      <c r="G34" s="89">
        <v>0</v>
      </c>
      <c r="H34" s="156">
        <v>700023</v>
      </c>
      <c r="I34" s="6"/>
      <c r="J34" s="25"/>
      <c r="K34" s="6"/>
      <c r="L34" s="6"/>
    </row>
    <row r="35" spans="1:12" s="90" customFormat="1">
      <c r="A35" s="88" t="s">
        <v>163</v>
      </c>
      <c r="B35" s="88"/>
      <c r="C35" s="89">
        <v>0</v>
      </c>
      <c r="D35" s="89">
        <v>0</v>
      </c>
      <c r="E35" s="89">
        <v>0</v>
      </c>
      <c r="F35" s="89">
        <v>0</v>
      </c>
      <c r="G35" s="89">
        <v>0</v>
      </c>
      <c r="H35" s="156">
        <v>700024</v>
      </c>
      <c r="I35" s="6"/>
      <c r="J35" s="25"/>
      <c r="K35" s="6"/>
      <c r="L35" s="6"/>
    </row>
    <row r="36" spans="1:12" s="90" customFormat="1">
      <c r="A36" s="88" t="s">
        <v>164</v>
      </c>
      <c r="B36" s="88"/>
      <c r="C36" s="89">
        <v>0</v>
      </c>
      <c r="D36" s="89">
        <v>0</v>
      </c>
      <c r="E36" s="89">
        <v>0</v>
      </c>
      <c r="F36" s="89">
        <v>0</v>
      </c>
      <c r="G36" s="89">
        <v>0</v>
      </c>
      <c r="H36" s="156">
        <v>700025</v>
      </c>
      <c r="I36" s="6"/>
      <c r="J36" s="25"/>
      <c r="K36" s="6"/>
      <c r="L36" s="6"/>
    </row>
    <row r="37" spans="1:12">
      <c r="A37" s="88" t="s">
        <v>165</v>
      </c>
      <c r="B37" s="88"/>
      <c r="C37" s="89">
        <v>379</v>
      </c>
      <c r="D37" s="89">
        <v>379</v>
      </c>
      <c r="E37" s="89">
        <v>379</v>
      </c>
      <c r="F37" s="89">
        <v>379</v>
      </c>
      <c r="G37" s="89">
        <v>379</v>
      </c>
      <c r="H37" s="156">
        <v>700026</v>
      </c>
      <c r="I37" s="6"/>
      <c r="J37" s="25"/>
      <c r="K37" s="6"/>
      <c r="L37" s="6"/>
    </row>
    <row r="38" spans="1:12" s="62" customFormat="1">
      <c r="A38" s="59"/>
      <c r="B38" s="59"/>
      <c r="C38" s="87"/>
      <c r="D38" s="87"/>
      <c r="E38" s="87"/>
      <c r="F38" s="87"/>
      <c r="G38" s="87"/>
      <c r="H38" s="59" t="s">
        <v>324</v>
      </c>
      <c r="I38" s="6"/>
      <c r="J38" s="25"/>
      <c r="K38" s="6"/>
      <c r="L38" s="6"/>
    </row>
    <row r="39" spans="1:12" ht="12.75" customHeight="1">
      <c r="A39" s="62" t="s">
        <v>168</v>
      </c>
      <c r="B39" s="62"/>
      <c r="C39" s="78">
        <v>0</v>
      </c>
      <c r="D39" s="78">
        <v>0</v>
      </c>
      <c r="E39" s="78">
        <v>0</v>
      </c>
      <c r="F39" s="78">
        <v>0</v>
      </c>
      <c r="G39" s="78">
        <v>0</v>
      </c>
      <c r="H39" s="156">
        <v>700027</v>
      </c>
      <c r="I39" s="6"/>
      <c r="J39" s="25"/>
      <c r="K39" s="6"/>
      <c r="L39" s="6"/>
    </row>
    <row r="40" spans="1:12" s="90" customFormat="1">
      <c r="A40" s="91"/>
      <c r="B40" s="91"/>
      <c r="C40" s="92"/>
      <c r="D40" s="92"/>
      <c r="E40" s="92"/>
      <c r="F40" s="92"/>
      <c r="G40" s="92"/>
      <c r="H40" s="59" t="s">
        <v>324</v>
      </c>
      <c r="I40" s="6"/>
      <c r="J40" s="25"/>
      <c r="K40" s="6"/>
      <c r="L40" s="6"/>
    </row>
    <row r="41" spans="1:12" s="90" customFormat="1" ht="15.75">
      <c r="A41" s="57" t="s">
        <v>169</v>
      </c>
      <c r="B41" s="57"/>
      <c r="C41" s="86">
        <f>C43+C45+C53+C62+C69+C76+C78</f>
        <v>577387</v>
      </c>
      <c r="D41" s="86">
        <f>D43+D45+D53+D62+D69+D76+D78</f>
        <v>729087</v>
      </c>
      <c r="E41" s="86">
        <f>E43+E45+E53+E62+E69+E76+E78</f>
        <v>831125</v>
      </c>
      <c r="F41" s="86">
        <f>F43+F45+F53+F62+F69+F76+F78</f>
        <v>855650</v>
      </c>
      <c r="G41" s="86">
        <f>G43+G45+G53+G62+G69+G76+G78</f>
        <v>899175</v>
      </c>
      <c r="H41" s="156">
        <v>700028</v>
      </c>
      <c r="I41" s="6"/>
      <c r="J41" s="25"/>
      <c r="K41" s="6"/>
      <c r="L41" s="6"/>
    </row>
    <row r="42" spans="1:12">
      <c r="C42" s="87"/>
      <c r="D42" s="87"/>
      <c r="E42" s="87"/>
      <c r="F42" s="87"/>
      <c r="G42" s="87"/>
      <c r="H42" s="59" t="s">
        <v>324</v>
      </c>
      <c r="I42" s="6"/>
      <c r="J42" s="25"/>
      <c r="K42" s="6"/>
      <c r="L42" s="6"/>
    </row>
    <row r="43" spans="1:12" s="62" customFormat="1">
      <c r="A43" s="62" t="s">
        <v>170</v>
      </c>
      <c r="C43" s="78">
        <v>0</v>
      </c>
      <c r="D43" s="78">
        <v>0</v>
      </c>
      <c r="E43" s="78">
        <v>0</v>
      </c>
      <c r="F43" s="78">
        <v>0</v>
      </c>
      <c r="G43" s="78">
        <v>0</v>
      </c>
      <c r="H43" s="156">
        <v>700029</v>
      </c>
      <c r="I43" s="6"/>
      <c r="J43" s="25"/>
      <c r="K43" s="6"/>
      <c r="L43" s="6"/>
    </row>
    <row r="44" spans="1:12">
      <c r="C44" s="87"/>
      <c r="D44" s="87"/>
      <c r="E44" s="87"/>
      <c r="F44" s="87"/>
      <c r="G44" s="87"/>
      <c r="H44" s="59" t="s">
        <v>324</v>
      </c>
      <c r="I44" s="6"/>
      <c r="J44" s="25"/>
      <c r="K44" s="6"/>
      <c r="L44" s="6"/>
    </row>
    <row r="45" spans="1:12">
      <c r="A45" s="62" t="s">
        <v>171</v>
      </c>
      <c r="B45" s="62"/>
      <c r="C45" s="63">
        <f>C46+C47+C48+C49+C50+C51</f>
        <v>0</v>
      </c>
      <c r="D45" s="63">
        <f>D46+D47+D48+D49+D50+D51</f>
        <v>0</v>
      </c>
      <c r="E45" s="63">
        <f>E46+E47+E48+E49+E50+E51</f>
        <v>0</v>
      </c>
      <c r="F45" s="63">
        <f>F46+F47+F48+F49+F50+F51</f>
        <v>0</v>
      </c>
      <c r="G45" s="63">
        <f>G46+G47+G48+G49+G50+G51</f>
        <v>0</v>
      </c>
      <c r="H45" s="156">
        <v>700030</v>
      </c>
      <c r="I45" s="6"/>
      <c r="J45" s="25"/>
      <c r="K45" s="6"/>
      <c r="L45" s="6"/>
    </row>
    <row r="46" spans="1:12" s="57" customFormat="1" ht="13.5" customHeight="1">
      <c r="A46" s="88" t="s">
        <v>172</v>
      </c>
      <c r="B46" s="88"/>
      <c r="C46" s="89">
        <v>0</v>
      </c>
      <c r="D46" s="89">
        <v>0</v>
      </c>
      <c r="E46" s="89">
        <v>0</v>
      </c>
      <c r="F46" s="89">
        <v>0</v>
      </c>
      <c r="G46" s="89">
        <v>0</v>
      </c>
      <c r="H46" s="156">
        <v>700031</v>
      </c>
      <c r="I46" s="6"/>
      <c r="J46" s="25"/>
      <c r="K46" s="6"/>
      <c r="L46" s="6"/>
    </row>
    <row r="47" spans="1:12" ht="12.75" customHeight="1">
      <c r="A47" s="88" t="s">
        <v>173</v>
      </c>
      <c r="B47" s="88"/>
      <c r="C47" s="89">
        <v>0</v>
      </c>
      <c r="D47" s="89">
        <v>0</v>
      </c>
      <c r="E47" s="89">
        <v>0</v>
      </c>
      <c r="F47" s="89">
        <v>0</v>
      </c>
      <c r="G47" s="89">
        <v>0</v>
      </c>
      <c r="H47" s="156">
        <v>700032</v>
      </c>
      <c r="I47" s="6"/>
      <c r="J47" s="25"/>
      <c r="K47" s="6"/>
      <c r="L47" s="6"/>
    </row>
    <row r="48" spans="1:12" s="62" customFormat="1" ht="13.5" customHeight="1">
      <c r="A48" s="88" t="s">
        <v>174</v>
      </c>
      <c r="B48" s="88"/>
      <c r="C48" s="89">
        <v>0</v>
      </c>
      <c r="D48" s="89">
        <v>0</v>
      </c>
      <c r="E48" s="89">
        <v>0</v>
      </c>
      <c r="F48" s="89">
        <v>0</v>
      </c>
      <c r="G48" s="89">
        <v>0</v>
      </c>
      <c r="H48" s="156">
        <v>700033</v>
      </c>
      <c r="I48" s="6"/>
      <c r="J48" s="25"/>
      <c r="K48" s="6"/>
      <c r="L48" s="6"/>
    </row>
    <row r="49" spans="1:12">
      <c r="A49" s="88" t="s">
        <v>175</v>
      </c>
      <c r="B49" s="88"/>
      <c r="C49" s="89">
        <v>0</v>
      </c>
      <c r="D49" s="89">
        <v>0</v>
      </c>
      <c r="E49" s="89">
        <v>0</v>
      </c>
      <c r="F49" s="89">
        <v>0</v>
      </c>
      <c r="G49" s="89">
        <v>0</v>
      </c>
      <c r="H49" s="156">
        <v>700034</v>
      </c>
      <c r="I49" s="6"/>
      <c r="J49" s="25"/>
      <c r="K49" s="6"/>
      <c r="L49" s="6"/>
    </row>
    <row r="50" spans="1:12" s="62" customFormat="1">
      <c r="A50" s="88" t="s">
        <v>176</v>
      </c>
      <c r="B50" s="88"/>
      <c r="C50" s="89">
        <v>0</v>
      </c>
      <c r="D50" s="89">
        <v>0</v>
      </c>
      <c r="E50" s="89">
        <v>0</v>
      </c>
      <c r="F50" s="89">
        <v>0</v>
      </c>
      <c r="G50" s="89">
        <v>0</v>
      </c>
      <c r="H50" s="156">
        <v>700035</v>
      </c>
      <c r="I50" s="6"/>
      <c r="J50" s="25"/>
      <c r="K50" s="6"/>
      <c r="L50" s="6"/>
    </row>
    <row r="51" spans="1:12" ht="13.5" customHeight="1">
      <c r="A51" s="88" t="s">
        <v>177</v>
      </c>
      <c r="B51" s="88"/>
      <c r="C51" s="89">
        <v>0</v>
      </c>
      <c r="D51" s="89">
        <v>0</v>
      </c>
      <c r="E51" s="89">
        <v>0</v>
      </c>
      <c r="F51" s="89">
        <v>0</v>
      </c>
      <c r="G51" s="89">
        <v>0</v>
      </c>
      <c r="H51" s="156">
        <v>700036</v>
      </c>
      <c r="I51" s="6"/>
      <c r="J51" s="25"/>
      <c r="K51" s="6"/>
      <c r="L51" s="6"/>
    </row>
    <row r="52" spans="1:12" s="90" customFormat="1">
      <c r="A52" s="59"/>
      <c r="B52" s="59"/>
      <c r="C52" s="87"/>
      <c r="D52" s="87"/>
      <c r="E52" s="87"/>
      <c r="F52" s="87"/>
      <c r="G52" s="87"/>
      <c r="H52" s="59" t="s">
        <v>324</v>
      </c>
      <c r="I52" s="6"/>
      <c r="J52" s="25"/>
      <c r="K52" s="6"/>
      <c r="L52" s="6"/>
    </row>
    <row r="53" spans="1:12" s="90" customFormat="1">
      <c r="A53" s="62" t="s">
        <v>178</v>
      </c>
      <c r="B53" s="62"/>
      <c r="C53" s="63">
        <f>C54+C55+C56+C57+C58+C59+C60</f>
        <v>68171</v>
      </c>
      <c r="D53" s="63">
        <f>D54+D55+D56+D57+D58+D59+D60</f>
        <v>203087</v>
      </c>
      <c r="E53" s="63">
        <f>E54+E55+E56+E57+E58+E59+E60</f>
        <v>293125</v>
      </c>
      <c r="F53" s="63">
        <f>F54+F55+F56+F57+F58+F59+F60</f>
        <v>303650</v>
      </c>
      <c r="G53" s="63">
        <f>G54+G55+G56+G57+G58+G59+G60</f>
        <v>314175</v>
      </c>
      <c r="H53" s="156">
        <v>700037</v>
      </c>
      <c r="I53" s="6"/>
      <c r="J53" s="25"/>
      <c r="K53" s="6"/>
      <c r="L53" s="6"/>
    </row>
    <row r="54" spans="1:12" s="90" customFormat="1">
      <c r="A54" s="88" t="s">
        <v>179</v>
      </c>
      <c r="B54" s="88"/>
      <c r="C54" s="89">
        <v>52053</v>
      </c>
      <c r="D54" s="89">
        <v>196000</v>
      </c>
      <c r="E54" s="89">
        <v>280000</v>
      </c>
      <c r="F54" s="89">
        <v>290000</v>
      </c>
      <c r="G54" s="89">
        <v>300000</v>
      </c>
      <c r="H54" s="156">
        <v>700038</v>
      </c>
      <c r="I54" s="6"/>
      <c r="J54" s="25"/>
      <c r="K54" s="6"/>
      <c r="L54" s="6"/>
    </row>
    <row r="55" spans="1:12" s="90" customFormat="1">
      <c r="A55" s="88" t="s">
        <v>180</v>
      </c>
      <c r="B55" s="88"/>
      <c r="C55" s="89">
        <v>0</v>
      </c>
      <c r="D55" s="89">
        <v>0</v>
      </c>
      <c r="E55" s="89">
        <v>0</v>
      </c>
      <c r="F55" s="89">
        <v>0</v>
      </c>
      <c r="G55" s="89">
        <v>0</v>
      </c>
      <c r="H55" s="156">
        <v>700039</v>
      </c>
      <c r="I55" s="6"/>
      <c r="J55" s="25"/>
      <c r="K55" s="6"/>
      <c r="L55" s="6"/>
    </row>
    <row r="56" spans="1:12" s="90" customFormat="1">
      <c r="A56" s="88" t="s">
        <v>181</v>
      </c>
      <c r="B56" s="88"/>
      <c r="C56" s="89">
        <v>0</v>
      </c>
      <c r="D56" s="89">
        <v>0</v>
      </c>
      <c r="E56" s="89">
        <v>0</v>
      </c>
      <c r="F56" s="89">
        <v>0</v>
      </c>
      <c r="G56" s="89">
        <v>0</v>
      </c>
      <c r="H56" s="156">
        <v>700040</v>
      </c>
      <c r="I56" s="6"/>
      <c r="J56" s="25"/>
      <c r="K56" s="6"/>
      <c r="L56" s="6"/>
    </row>
    <row r="57" spans="1:12" s="90" customFormat="1">
      <c r="A57" s="88" t="s">
        <v>182</v>
      </c>
      <c r="B57" s="88"/>
      <c r="C57" s="89">
        <v>0</v>
      </c>
      <c r="D57" s="89">
        <v>0</v>
      </c>
      <c r="E57" s="89">
        <v>0</v>
      </c>
      <c r="F57" s="89">
        <v>0</v>
      </c>
      <c r="G57" s="89">
        <v>0</v>
      </c>
      <c r="H57" s="156">
        <v>700041</v>
      </c>
      <c r="I57" s="6"/>
      <c r="J57" s="25"/>
      <c r="K57" s="6"/>
      <c r="L57" s="6"/>
    </row>
    <row r="58" spans="1:12" ht="11.25" customHeight="1">
      <c r="A58" s="88" t="s">
        <v>183</v>
      </c>
      <c r="B58" s="88"/>
      <c r="C58" s="89">
        <v>0</v>
      </c>
      <c r="D58" s="89">
        <v>0</v>
      </c>
      <c r="E58" s="89">
        <v>0</v>
      </c>
      <c r="F58" s="89">
        <v>0</v>
      </c>
      <c r="G58" s="89">
        <v>0</v>
      </c>
      <c r="H58" s="156">
        <v>700042</v>
      </c>
      <c r="I58" s="6"/>
      <c r="J58" s="25"/>
      <c r="K58" s="6"/>
      <c r="L58" s="6"/>
    </row>
    <row r="59" spans="1:12" s="62" customFormat="1">
      <c r="A59" s="88" t="s">
        <v>184</v>
      </c>
      <c r="B59" s="88"/>
      <c r="C59" s="89">
        <v>16118</v>
      </c>
      <c r="D59" s="89">
        <v>7087</v>
      </c>
      <c r="E59" s="89">
        <v>13125</v>
      </c>
      <c r="F59" s="89">
        <v>13650</v>
      </c>
      <c r="G59" s="89">
        <v>14175</v>
      </c>
      <c r="H59" s="156">
        <v>700043</v>
      </c>
      <c r="I59" s="6"/>
      <c r="J59" s="25"/>
      <c r="K59" s="6"/>
      <c r="L59" s="6"/>
    </row>
    <row r="60" spans="1:12" ht="11.25" customHeight="1">
      <c r="A60" s="88" t="s">
        <v>185</v>
      </c>
      <c r="B60" s="88"/>
      <c r="C60" s="89">
        <v>0</v>
      </c>
      <c r="D60" s="89">
        <v>0</v>
      </c>
      <c r="E60" s="89">
        <v>0</v>
      </c>
      <c r="F60" s="89">
        <v>0</v>
      </c>
      <c r="G60" s="89">
        <v>0</v>
      </c>
      <c r="H60" s="156">
        <v>700044</v>
      </c>
      <c r="I60" s="6"/>
      <c r="J60" s="25"/>
      <c r="K60" s="6"/>
      <c r="L60" s="6"/>
    </row>
    <row r="61" spans="1:12" s="90" customFormat="1" ht="11.25" customHeight="1">
      <c r="A61" s="59"/>
      <c r="B61" s="59"/>
      <c r="C61" s="87"/>
      <c r="D61" s="87"/>
      <c r="E61" s="87"/>
      <c r="F61" s="87"/>
      <c r="G61" s="87"/>
      <c r="H61" s="59" t="s">
        <v>324</v>
      </c>
      <c r="I61" s="6"/>
      <c r="J61" s="25"/>
      <c r="K61" s="6"/>
      <c r="L61" s="6"/>
    </row>
    <row r="62" spans="1:12" s="90" customFormat="1">
      <c r="A62" s="62" t="s">
        <v>186</v>
      </c>
      <c r="B62" s="62"/>
      <c r="C62" s="63">
        <f>C63+C64+C65+C66+C67</f>
        <v>0</v>
      </c>
      <c r="D62" s="63">
        <f>D63+D64+D65+D66+D67</f>
        <v>0</v>
      </c>
      <c r="E62" s="63">
        <f>E63+E64+E65+E66+E67</f>
        <v>0</v>
      </c>
      <c r="F62" s="63">
        <f>F63+F64+F65+F66+F67</f>
        <v>0</v>
      </c>
      <c r="G62" s="63">
        <f>G63+G64+G65+G66+G67</f>
        <v>0</v>
      </c>
      <c r="H62" s="156">
        <v>700045</v>
      </c>
      <c r="I62" s="6"/>
      <c r="J62" s="25"/>
      <c r="K62" s="6"/>
      <c r="L62" s="6"/>
    </row>
    <row r="63" spans="1:12" s="90" customFormat="1">
      <c r="A63" s="88" t="s">
        <v>161</v>
      </c>
      <c r="B63" s="88"/>
      <c r="C63" s="89">
        <v>0</v>
      </c>
      <c r="D63" s="89">
        <v>0</v>
      </c>
      <c r="E63" s="89">
        <v>0</v>
      </c>
      <c r="F63" s="89">
        <v>0</v>
      </c>
      <c r="G63" s="89">
        <v>0</v>
      </c>
      <c r="H63" s="156">
        <v>700046</v>
      </c>
      <c r="I63" s="6"/>
      <c r="J63" s="25"/>
      <c r="K63" s="6"/>
      <c r="L63" s="6"/>
    </row>
    <row r="64" spans="1:12" s="90" customFormat="1">
      <c r="A64" s="88" t="s">
        <v>162</v>
      </c>
      <c r="B64" s="88"/>
      <c r="C64" s="89">
        <v>0</v>
      </c>
      <c r="D64" s="89">
        <v>0</v>
      </c>
      <c r="E64" s="89">
        <v>0</v>
      </c>
      <c r="F64" s="89">
        <v>0</v>
      </c>
      <c r="G64" s="89">
        <v>0</v>
      </c>
      <c r="H64" s="156">
        <v>700047</v>
      </c>
      <c r="I64" s="6"/>
      <c r="J64" s="25"/>
      <c r="K64" s="6"/>
      <c r="L64" s="6"/>
    </row>
    <row r="65" spans="1:12" s="90" customFormat="1">
      <c r="A65" s="88" t="s">
        <v>163</v>
      </c>
      <c r="B65" s="88"/>
      <c r="C65" s="89">
        <v>0</v>
      </c>
      <c r="D65" s="89">
        <v>0</v>
      </c>
      <c r="E65" s="89">
        <v>0</v>
      </c>
      <c r="F65" s="89">
        <v>0</v>
      </c>
      <c r="G65" s="89">
        <v>0</v>
      </c>
      <c r="H65" s="156">
        <v>700048</v>
      </c>
      <c r="I65" s="6"/>
      <c r="J65" s="25"/>
      <c r="K65" s="6"/>
      <c r="L65" s="6"/>
    </row>
    <row r="66" spans="1:12" s="90" customFormat="1">
      <c r="A66" s="88" t="s">
        <v>164</v>
      </c>
      <c r="B66" s="88"/>
      <c r="C66" s="89">
        <v>0</v>
      </c>
      <c r="D66" s="89">
        <v>0</v>
      </c>
      <c r="E66" s="89">
        <v>0</v>
      </c>
      <c r="F66" s="89">
        <v>0</v>
      </c>
      <c r="G66" s="89">
        <v>0</v>
      </c>
      <c r="H66" s="156">
        <v>700049</v>
      </c>
      <c r="I66" s="6"/>
      <c r="J66" s="25"/>
      <c r="K66" s="6"/>
      <c r="L66" s="6"/>
    </row>
    <row r="67" spans="1:12" s="90" customFormat="1">
      <c r="A67" s="88" t="s">
        <v>165</v>
      </c>
      <c r="B67" s="88"/>
      <c r="C67" s="89">
        <v>0</v>
      </c>
      <c r="D67" s="89">
        <v>0</v>
      </c>
      <c r="E67" s="89">
        <v>0</v>
      </c>
      <c r="F67" s="89">
        <v>0</v>
      </c>
      <c r="G67" s="89">
        <v>0</v>
      </c>
      <c r="H67" s="156">
        <v>700050</v>
      </c>
      <c r="I67" s="6"/>
      <c r="J67" s="25"/>
      <c r="K67" s="6"/>
      <c r="L67" s="6"/>
    </row>
    <row r="68" spans="1:12" s="90" customFormat="1">
      <c r="A68" s="59"/>
      <c r="B68" s="59"/>
      <c r="C68" s="87"/>
      <c r="D68" s="87"/>
      <c r="E68" s="87"/>
      <c r="F68" s="87"/>
      <c r="G68" s="87"/>
      <c r="H68" s="59" t="s">
        <v>324</v>
      </c>
      <c r="I68" s="6"/>
      <c r="J68" s="25"/>
      <c r="K68" s="6"/>
      <c r="L68" s="6"/>
    </row>
    <row r="69" spans="1:12" s="90" customFormat="1">
      <c r="A69" s="62" t="s">
        <v>187</v>
      </c>
      <c r="B69" s="62"/>
      <c r="C69" s="63">
        <f>C70+C71+C72+C73+C74</f>
        <v>0</v>
      </c>
      <c r="D69" s="63">
        <f>D70+D71+D72+D73+D74</f>
        <v>0</v>
      </c>
      <c r="E69" s="63">
        <f>E70+E71+E72+E73+E74</f>
        <v>0</v>
      </c>
      <c r="F69" s="63">
        <f>F70+F71+F72+F73+F74</f>
        <v>0</v>
      </c>
      <c r="G69" s="63">
        <f>G70+G71+G72+G73+G74</f>
        <v>0</v>
      </c>
      <c r="H69" s="156">
        <v>700051</v>
      </c>
      <c r="I69" s="6"/>
      <c r="J69" s="25"/>
      <c r="K69" s="6"/>
      <c r="L69" s="6"/>
    </row>
    <row r="70" spans="1:12">
      <c r="A70" s="88" t="s">
        <v>161</v>
      </c>
      <c r="B70" s="88"/>
      <c r="C70" s="89">
        <v>0</v>
      </c>
      <c r="D70" s="89">
        <v>0</v>
      </c>
      <c r="E70" s="89">
        <v>0</v>
      </c>
      <c r="F70" s="89">
        <v>0</v>
      </c>
      <c r="G70" s="89">
        <v>0</v>
      </c>
      <c r="H70" s="156">
        <v>700052</v>
      </c>
      <c r="I70" s="6"/>
      <c r="J70" s="25"/>
      <c r="K70" s="6"/>
      <c r="L70" s="6"/>
    </row>
    <row r="71" spans="1:12" s="62" customFormat="1">
      <c r="A71" s="88" t="s">
        <v>162</v>
      </c>
      <c r="B71" s="88"/>
      <c r="C71" s="89">
        <v>0</v>
      </c>
      <c r="D71" s="89">
        <v>0</v>
      </c>
      <c r="E71" s="89">
        <v>0</v>
      </c>
      <c r="F71" s="89">
        <v>0</v>
      </c>
      <c r="G71" s="89">
        <v>0</v>
      </c>
      <c r="H71" s="156">
        <v>700053</v>
      </c>
      <c r="I71" s="6"/>
      <c r="J71" s="25"/>
      <c r="K71" s="6"/>
      <c r="L71" s="6"/>
    </row>
    <row r="72" spans="1:12" ht="14.25" customHeight="1">
      <c r="A72" s="88" t="s">
        <v>163</v>
      </c>
      <c r="B72" s="88"/>
      <c r="C72" s="89">
        <v>0</v>
      </c>
      <c r="D72" s="89">
        <v>0</v>
      </c>
      <c r="E72" s="89">
        <v>0</v>
      </c>
      <c r="F72" s="89">
        <v>0</v>
      </c>
      <c r="G72" s="89">
        <v>0</v>
      </c>
      <c r="H72" s="156">
        <v>700054</v>
      </c>
      <c r="I72" s="6"/>
      <c r="J72" s="25"/>
      <c r="K72" s="6"/>
      <c r="L72" s="6"/>
    </row>
    <row r="73" spans="1:12" ht="14.25" customHeight="1">
      <c r="A73" s="88" t="s">
        <v>164</v>
      </c>
      <c r="B73" s="88"/>
      <c r="C73" s="89">
        <v>0</v>
      </c>
      <c r="D73" s="89">
        <v>0</v>
      </c>
      <c r="E73" s="89">
        <v>0</v>
      </c>
      <c r="F73" s="89">
        <v>0</v>
      </c>
      <c r="G73" s="89">
        <v>0</v>
      </c>
      <c r="H73" s="156">
        <v>700055</v>
      </c>
      <c r="I73" s="6"/>
      <c r="J73" s="25"/>
      <c r="K73" s="6"/>
      <c r="L73" s="6"/>
    </row>
    <row r="74" spans="1:12">
      <c r="A74" s="88" t="s">
        <v>165</v>
      </c>
      <c r="B74" s="88"/>
      <c r="C74" s="89">
        <v>0</v>
      </c>
      <c r="D74" s="89">
        <v>0</v>
      </c>
      <c r="E74" s="89">
        <v>0</v>
      </c>
      <c r="F74" s="89">
        <v>0</v>
      </c>
      <c r="G74" s="89">
        <v>0</v>
      </c>
      <c r="H74" s="156">
        <v>700056</v>
      </c>
      <c r="I74" s="6"/>
      <c r="J74" s="25"/>
      <c r="K74" s="6"/>
      <c r="L74" s="6"/>
    </row>
    <row r="75" spans="1:12">
      <c r="C75" s="87"/>
      <c r="D75" s="87"/>
      <c r="E75" s="87"/>
      <c r="F75" s="87"/>
      <c r="G75" s="87"/>
      <c r="H75" s="59" t="s">
        <v>324</v>
      </c>
      <c r="I75" s="6"/>
      <c r="J75" s="25"/>
      <c r="K75" s="6"/>
      <c r="L75" s="6"/>
    </row>
    <row r="76" spans="1:12">
      <c r="A76" s="62" t="s">
        <v>188</v>
      </c>
      <c r="B76" s="62"/>
      <c r="C76" s="78">
        <v>0</v>
      </c>
      <c r="D76" s="78">
        <v>0</v>
      </c>
      <c r="E76" s="78">
        <v>0</v>
      </c>
      <c r="F76" s="78">
        <v>0</v>
      </c>
      <c r="G76" s="78">
        <v>0</v>
      </c>
      <c r="H76" s="156">
        <v>700057</v>
      </c>
      <c r="I76" s="6"/>
      <c r="J76" s="25"/>
      <c r="K76" s="6"/>
      <c r="L76" s="6"/>
    </row>
    <row r="77" spans="1:12">
      <c r="C77" s="87"/>
      <c r="D77" s="87"/>
      <c r="E77" s="87"/>
      <c r="F77" s="87"/>
      <c r="G77" s="87"/>
      <c r="H77" s="59" t="s">
        <v>324</v>
      </c>
      <c r="I77" s="6"/>
      <c r="J77" s="25"/>
      <c r="K77" s="6"/>
      <c r="L77" s="6"/>
    </row>
    <row r="78" spans="1:12">
      <c r="A78" s="62" t="s">
        <v>189</v>
      </c>
      <c r="B78" s="62"/>
      <c r="C78" s="63">
        <f>C79+C80</f>
        <v>509216</v>
      </c>
      <c r="D78" s="63">
        <f>D79+D80</f>
        <v>526000</v>
      </c>
      <c r="E78" s="63">
        <f>E79+E80</f>
        <v>538000</v>
      </c>
      <c r="F78" s="63">
        <f>F79+F80</f>
        <v>552000</v>
      </c>
      <c r="G78" s="63">
        <f>G79+G80</f>
        <v>585000</v>
      </c>
      <c r="H78" s="156">
        <v>700058</v>
      </c>
      <c r="I78" s="6"/>
      <c r="J78" s="25"/>
      <c r="K78" s="6"/>
      <c r="L78" s="6"/>
    </row>
    <row r="79" spans="1:12" ht="12.75" customHeight="1">
      <c r="A79" s="88" t="s">
        <v>190</v>
      </c>
      <c r="B79" s="88"/>
      <c r="C79" s="89">
        <v>509216</v>
      </c>
      <c r="D79" s="89">
        <v>526000</v>
      </c>
      <c r="E79" s="89">
        <v>538000</v>
      </c>
      <c r="F79" s="89">
        <v>552000</v>
      </c>
      <c r="G79" s="89">
        <v>585000</v>
      </c>
      <c r="H79" s="156">
        <v>700059</v>
      </c>
      <c r="I79" s="6"/>
      <c r="J79" s="25"/>
      <c r="K79" s="6"/>
      <c r="L79" s="6"/>
    </row>
    <row r="80" spans="1:12">
      <c r="A80" s="88" t="s">
        <v>191</v>
      </c>
      <c r="B80" s="88"/>
      <c r="C80" s="89">
        <v>0</v>
      </c>
      <c r="D80" s="89">
        <v>0</v>
      </c>
      <c r="E80" s="89">
        <v>0</v>
      </c>
      <c r="F80" s="89">
        <v>0</v>
      </c>
      <c r="G80" s="89">
        <v>0</v>
      </c>
      <c r="H80" s="156">
        <v>700060</v>
      </c>
      <c r="I80" s="6"/>
      <c r="J80" s="25"/>
      <c r="K80" s="6"/>
      <c r="L80" s="6"/>
    </row>
    <row r="81" spans="1:12" ht="12.75" customHeight="1" thickBot="1">
      <c r="A81" s="88"/>
      <c r="B81" s="88"/>
      <c r="C81" s="93"/>
      <c r="D81" s="93"/>
      <c r="E81" s="93"/>
      <c r="F81" s="93"/>
      <c r="G81" s="93"/>
      <c r="H81" s="59" t="s">
        <v>324</v>
      </c>
      <c r="I81" s="6"/>
      <c r="J81" s="25"/>
      <c r="K81" s="6"/>
      <c r="L81" s="6"/>
    </row>
    <row r="82" spans="1:12" ht="17.25" thickBot="1">
      <c r="A82" s="94" t="s">
        <v>192</v>
      </c>
      <c r="B82" s="95"/>
      <c r="C82" s="96">
        <f>C6+C41</f>
        <v>1667852</v>
      </c>
      <c r="D82" s="96">
        <f>D6+D41</f>
        <v>1782631</v>
      </c>
      <c r="E82" s="96">
        <f>E6+E41</f>
        <v>1847748</v>
      </c>
      <c r="F82" s="96">
        <f>F6+F41</f>
        <v>1835352</v>
      </c>
      <c r="G82" s="97">
        <f>G6+G41</f>
        <v>1841956</v>
      </c>
      <c r="H82" s="156">
        <v>700061</v>
      </c>
      <c r="I82" s="6"/>
      <c r="J82" s="25"/>
      <c r="K82" s="6"/>
      <c r="L82" s="6"/>
    </row>
    <row r="84" spans="1:12" ht="12.75" customHeight="1" thickBot="1"/>
    <row r="85" spans="1:12" ht="12.75" customHeight="1" thickBot="1">
      <c r="A85" s="167" t="s">
        <v>336</v>
      </c>
      <c r="C85" s="169" t="str">
        <f>+IF(ROUND((C82-'PATRIMONIO NETO Y PASIVO'!C91), 0)=0,"OK","KO")</f>
        <v>OK</v>
      </c>
      <c r="D85" s="169" t="str">
        <f>+IF(ROUND((D82-'PATRIMONIO NETO Y PASIVO'!D91), 0)=0,"OK","KO")</f>
        <v>OK</v>
      </c>
      <c r="E85" s="169" t="str">
        <f>+IF(ROUND((E82-'PATRIMONIO NETO Y PASIVO'!E91), 0)=0,"OK","KO")</f>
        <v>OK</v>
      </c>
      <c r="F85" s="169" t="str">
        <f>+IF(ROUND((F82-'PATRIMONIO NETO Y PASIVO'!F91), 0)=0,"OK","KO")</f>
        <v>OK</v>
      </c>
      <c r="G85" s="169" t="str">
        <f>+IF(ROUND((G82-'PATRIMONIO NETO Y PASIVO'!G91), 0)=0,"OK","KO")</f>
        <v>OK</v>
      </c>
    </row>
    <row r="86" spans="1:12" ht="12.75" customHeight="1"/>
    <row r="87" spans="1:12" ht="12.75" customHeight="1"/>
    <row r="88" spans="1:12" ht="12.75" customHeight="1"/>
    <row r="89" spans="1:12" ht="12.75" customHeight="1"/>
    <row r="90" spans="1:12" ht="12.75" customHeight="1"/>
    <row r="91" spans="1:12" ht="12.75" customHeight="1"/>
    <row r="92" spans="1:12" s="98" customFormat="1" ht="12.75" customHeight="1">
      <c r="H92" s="59"/>
    </row>
    <row r="93" spans="1:12" ht="12.75" customHeight="1"/>
  </sheetData>
  <sheetProtection algorithmName="SHA-512" hashValue="JNWa3Puy4xgkJlSlai3PNF3n21jInFlj+SXTY8WX1Ji/P8D9r+RRsetHCUPEfZ88fe3y0RXKT04DpsKDky2kVQ==" saltValue="rdsYGn12rDyW/YQDWXNPdg==" spinCount="100000" sheet="1" selectLockedCells="1"/>
  <mergeCells count="1">
    <mergeCell ref="D3:G3"/>
  </mergeCells>
  <phoneticPr fontId="16" type="noConversion"/>
  <conditionalFormatting sqref="C85:G85">
    <cfRule type="cellIs" dxfId="1" priority="1" stopIfTrue="1" operator="equal">
      <formula>"KO"</formula>
    </cfRule>
    <cfRule type="cellIs" dxfId="0" priority="2" stopIfTrue="1" operator="equal">
      <formula>"OK"</formula>
    </cfRule>
  </conditionalFormatting>
  <pageMargins left="0.43" right="0.31" top="0.66" bottom="0.42" header="0" footer="0"/>
  <pageSetup paperSize="9" scale="70" orientation="landscape" r:id="rId1"/>
  <headerFooter alignWithMargins="0"/>
  <rowBreaks count="1" manualBreakCount="1">
    <brk id="3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5"/>
  <dimension ref="A1:L91"/>
  <sheetViews>
    <sheetView topLeftCell="A49" zoomScaleNormal="100" workbookViewId="0">
      <selection activeCell="G84" sqref="G84"/>
    </sheetView>
  </sheetViews>
  <sheetFormatPr baseColWidth="10" defaultRowHeight="12.75"/>
  <cols>
    <col min="1" max="1" width="82.28515625" customWidth="1"/>
    <col min="2" max="2" width="2.7109375" customWidth="1"/>
    <col min="3" max="7" width="15.7109375" customWidth="1"/>
    <col min="8" max="8" width="11.42578125" hidden="1" customWidth="1"/>
  </cols>
  <sheetData>
    <row r="1" spans="1:12">
      <c r="A1" s="59"/>
      <c r="B1" s="59"/>
      <c r="C1" s="85"/>
      <c r="D1" s="85"/>
    </row>
    <row r="2" spans="1:12" ht="16.5" thickBot="1">
      <c r="A2" s="47" t="str">
        <f>IF('DATOS EMPRESA'!C4&lt;&gt;"",'DATOS EMPRESA'!C4,"")</f>
        <v>EL SOPLAO, S.L.</v>
      </c>
      <c r="B2" s="79"/>
      <c r="C2" s="80"/>
      <c r="D2" s="80"/>
    </row>
    <row r="3" spans="1:12">
      <c r="A3" s="7"/>
      <c r="B3" s="59"/>
      <c r="C3" s="166" t="s">
        <v>335</v>
      </c>
      <c r="D3" s="183" t="s">
        <v>0</v>
      </c>
      <c r="E3" s="184"/>
      <c r="F3" s="184"/>
      <c r="G3" s="185"/>
    </row>
    <row r="4" spans="1:12" ht="18.75" thickBot="1">
      <c r="A4" s="82" t="s">
        <v>144</v>
      </c>
      <c r="B4" s="83"/>
      <c r="C4" s="164">
        <v>2020</v>
      </c>
      <c r="D4" s="162">
        <v>2021</v>
      </c>
      <c r="E4" s="160">
        <v>2022</v>
      </c>
      <c r="F4" s="165">
        <v>2023</v>
      </c>
      <c r="G4" s="161">
        <v>2024</v>
      </c>
    </row>
    <row r="5" spans="1:12">
      <c r="A5" s="59"/>
      <c r="B5" s="59"/>
      <c r="C5" s="85"/>
      <c r="D5" s="85"/>
    </row>
    <row r="6" spans="1:12" ht="15.75">
      <c r="A6" s="57" t="s">
        <v>193</v>
      </c>
      <c r="B6" s="57"/>
      <c r="C6" s="86">
        <f>C8+C34+C42</f>
        <v>1647252</v>
      </c>
      <c r="D6" s="86">
        <f>D8+D34+D42</f>
        <v>1721065</v>
      </c>
      <c r="E6" s="86">
        <f>E8+E34+E42</f>
        <v>1755619</v>
      </c>
      <c r="F6" s="86">
        <f>F8+F34+F42</f>
        <v>1788888</v>
      </c>
      <c r="G6" s="86">
        <f>G8+G34+G42</f>
        <v>1820859</v>
      </c>
      <c r="H6" s="158">
        <v>800000</v>
      </c>
      <c r="I6" s="6"/>
      <c r="J6" s="6"/>
      <c r="K6" s="6"/>
      <c r="L6" s="6"/>
    </row>
    <row r="7" spans="1:12">
      <c r="A7" s="59"/>
      <c r="B7" s="59"/>
      <c r="C7" s="87"/>
      <c r="D7" s="87"/>
      <c r="E7" s="87"/>
      <c r="F7" s="87"/>
      <c r="G7" s="87"/>
      <c r="H7" t="s">
        <v>324</v>
      </c>
      <c r="I7" s="6"/>
      <c r="J7" s="25"/>
      <c r="K7" s="6"/>
      <c r="L7" s="6"/>
    </row>
    <row r="8" spans="1:12" ht="15">
      <c r="A8" s="98" t="s">
        <v>194</v>
      </c>
      <c r="B8" s="98"/>
      <c r="C8" s="99">
        <f>C10+C14+C16+C20+C22+C26+C28+C30+C32</f>
        <v>1647252</v>
      </c>
      <c r="D8" s="99">
        <f>D10+D14+D16+D20+D22+D26+D28+D30+D32</f>
        <v>1721065</v>
      </c>
      <c r="E8" s="99">
        <f>E10+E14+E16+E20+E22+E26+E28+E30+E32</f>
        <v>1755619</v>
      </c>
      <c r="F8" s="99">
        <f>F10+F14+F16+F20+F22+F26+F28+F30+F32</f>
        <v>1788888</v>
      </c>
      <c r="G8" s="99">
        <f>G10+G14+G16+G20+G22+G26+G28+G30+G32</f>
        <v>1820859</v>
      </c>
      <c r="H8" s="158">
        <v>800001</v>
      </c>
      <c r="I8" s="6"/>
      <c r="J8" s="25"/>
      <c r="K8" s="6"/>
      <c r="L8" s="6"/>
    </row>
    <row r="9" spans="1:12">
      <c r="A9" s="88"/>
      <c r="B9" s="88"/>
      <c r="C9" s="93"/>
      <c r="D9" s="93"/>
      <c r="E9" s="93"/>
      <c r="F9" s="93"/>
      <c r="G9" s="93"/>
      <c r="H9" t="s">
        <v>324</v>
      </c>
      <c r="I9" s="6"/>
      <c r="J9" s="25"/>
      <c r="K9" s="6"/>
      <c r="L9" s="6"/>
    </row>
    <row r="10" spans="1:12">
      <c r="A10" s="62" t="s">
        <v>195</v>
      </c>
      <c r="B10" s="59"/>
      <c r="C10" s="63">
        <f>C11+C12</f>
        <v>1954900</v>
      </c>
      <c r="D10" s="63">
        <f>D11+D12</f>
        <v>1954900</v>
      </c>
      <c r="E10" s="63">
        <f>E11+E12</f>
        <v>1954900</v>
      </c>
      <c r="F10" s="63">
        <f>F11+F12</f>
        <v>1954900</v>
      </c>
      <c r="G10" s="63">
        <f>G11+G12</f>
        <v>1954900</v>
      </c>
      <c r="H10" s="158">
        <v>800002</v>
      </c>
      <c r="I10" s="6"/>
      <c r="J10" s="25"/>
      <c r="K10" s="6"/>
      <c r="L10" s="6"/>
    </row>
    <row r="11" spans="1:12">
      <c r="A11" s="88" t="s">
        <v>196</v>
      </c>
      <c r="B11" s="88"/>
      <c r="C11" s="89">
        <v>1954900</v>
      </c>
      <c r="D11" s="89">
        <v>1954900</v>
      </c>
      <c r="E11" s="89">
        <v>1954900</v>
      </c>
      <c r="F11" s="89">
        <v>1954900</v>
      </c>
      <c r="G11" s="89">
        <v>1954900</v>
      </c>
      <c r="H11" s="158">
        <v>800003</v>
      </c>
      <c r="I11" s="6"/>
      <c r="J11" s="25"/>
      <c r="K11" s="6"/>
      <c r="L11" s="6"/>
    </row>
    <row r="12" spans="1:12">
      <c r="A12" s="88" t="s">
        <v>197</v>
      </c>
      <c r="B12" s="88"/>
      <c r="C12" s="89">
        <v>0</v>
      </c>
      <c r="D12" s="89">
        <v>0</v>
      </c>
      <c r="E12" s="89">
        <v>0</v>
      </c>
      <c r="F12" s="89">
        <v>0</v>
      </c>
      <c r="G12" s="89">
        <v>0</v>
      </c>
      <c r="H12" s="158">
        <v>800004</v>
      </c>
      <c r="I12" s="6"/>
      <c r="J12" s="25"/>
      <c r="K12" s="6"/>
      <c r="L12" s="6"/>
    </row>
    <row r="13" spans="1:12" ht="10.9" customHeight="1">
      <c r="A13" s="88"/>
      <c r="B13" s="88"/>
      <c r="C13" s="93"/>
      <c r="D13" s="93"/>
      <c r="E13" s="93"/>
      <c r="F13" s="93"/>
      <c r="G13" s="93"/>
      <c r="H13" t="s">
        <v>324</v>
      </c>
      <c r="I13" s="6"/>
      <c r="J13" s="25"/>
      <c r="K13" s="6"/>
      <c r="L13" s="6"/>
    </row>
    <row r="14" spans="1:12">
      <c r="A14" s="62" t="s">
        <v>198</v>
      </c>
      <c r="B14" s="90"/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158">
        <v>800005</v>
      </c>
      <c r="I14" s="6"/>
      <c r="J14" s="25"/>
      <c r="K14" s="6"/>
      <c r="L14" s="6"/>
    </row>
    <row r="15" spans="1:12" ht="10.9" customHeight="1">
      <c r="A15" s="90"/>
      <c r="B15" s="59"/>
      <c r="C15" s="87"/>
      <c r="D15" s="87"/>
      <c r="E15" s="87"/>
      <c r="F15" s="87"/>
      <c r="G15" s="87"/>
      <c r="H15" t="s">
        <v>324</v>
      </c>
      <c r="I15" s="6"/>
      <c r="J15" s="25"/>
      <c r="K15" s="6"/>
      <c r="L15" s="6"/>
    </row>
    <row r="16" spans="1:12">
      <c r="A16" s="62" t="s">
        <v>199</v>
      </c>
      <c r="B16" s="62"/>
      <c r="C16" s="63">
        <f>C17+C18</f>
        <v>400428</v>
      </c>
      <c r="D16" s="63">
        <f>D17+D18</f>
        <v>400428</v>
      </c>
      <c r="E16" s="63">
        <f>E17+E18</f>
        <v>400428</v>
      </c>
      <c r="F16" s="63">
        <f>F17+F18</f>
        <v>400428</v>
      </c>
      <c r="G16" s="63">
        <f>G17+G18</f>
        <v>400428</v>
      </c>
      <c r="H16" s="158">
        <v>800006</v>
      </c>
      <c r="I16" s="6"/>
      <c r="J16" s="25"/>
      <c r="K16" s="6"/>
      <c r="L16" s="6"/>
    </row>
    <row r="17" spans="1:12">
      <c r="A17" s="88" t="s">
        <v>200</v>
      </c>
      <c r="B17" s="88"/>
      <c r="C17" s="89">
        <v>400428</v>
      </c>
      <c r="D17" s="89">
        <v>400428</v>
      </c>
      <c r="E17" s="89">
        <v>400428</v>
      </c>
      <c r="F17" s="89">
        <v>400428</v>
      </c>
      <c r="G17" s="89">
        <v>400428</v>
      </c>
      <c r="H17" s="158">
        <v>800007</v>
      </c>
      <c r="I17" s="6"/>
      <c r="J17" s="25"/>
      <c r="K17" s="6"/>
      <c r="L17" s="6"/>
    </row>
    <row r="18" spans="1:12">
      <c r="A18" s="88" t="s">
        <v>201</v>
      </c>
      <c r="B18" s="88"/>
      <c r="C18" s="89">
        <v>0</v>
      </c>
      <c r="D18" s="89">
        <v>0</v>
      </c>
      <c r="E18" s="89">
        <v>0</v>
      </c>
      <c r="F18" s="89">
        <v>0</v>
      </c>
      <c r="G18" s="89">
        <v>0</v>
      </c>
      <c r="H18" s="158">
        <v>800008</v>
      </c>
      <c r="I18" s="6"/>
      <c r="J18" s="25"/>
      <c r="K18" s="6"/>
      <c r="L18" s="6"/>
    </row>
    <row r="19" spans="1:12" ht="10.9" customHeight="1">
      <c r="A19" s="90"/>
      <c r="B19" s="90"/>
      <c r="C19" s="100"/>
      <c r="D19" s="100"/>
      <c r="E19" s="100"/>
      <c r="F19" s="100"/>
      <c r="G19" s="100"/>
      <c r="H19" t="s">
        <v>324</v>
      </c>
      <c r="I19" s="6"/>
      <c r="J19" s="25"/>
      <c r="K19" s="6"/>
      <c r="L19" s="6"/>
    </row>
    <row r="20" spans="1:12">
      <c r="A20" s="62" t="s">
        <v>202</v>
      </c>
      <c r="B20" s="59"/>
      <c r="C20" s="78">
        <v>0</v>
      </c>
      <c r="D20" s="78">
        <v>0</v>
      </c>
      <c r="E20" s="78">
        <v>0</v>
      </c>
      <c r="F20" s="78">
        <v>0</v>
      </c>
      <c r="G20" s="78">
        <v>0</v>
      </c>
      <c r="H20" s="158">
        <v>800009</v>
      </c>
      <c r="I20" s="6"/>
      <c r="J20" s="25"/>
      <c r="K20" s="6"/>
      <c r="L20" s="6"/>
    </row>
    <row r="21" spans="1:12" ht="10.9" customHeight="1">
      <c r="A21" s="59"/>
      <c r="B21" s="62"/>
      <c r="C21" s="64"/>
      <c r="D21" s="64"/>
      <c r="E21" s="64"/>
      <c r="F21" s="64"/>
      <c r="G21" s="64"/>
      <c r="H21" t="s">
        <v>324</v>
      </c>
      <c r="I21" s="6"/>
      <c r="J21" s="25"/>
      <c r="K21" s="6"/>
      <c r="L21" s="6"/>
    </row>
    <row r="22" spans="1:12">
      <c r="A22" s="62" t="s">
        <v>203</v>
      </c>
      <c r="B22" s="59"/>
      <c r="C22" s="63">
        <f>C23+C24</f>
        <v>-3757352</v>
      </c>
      <c r="D22" s="63">
        <f>D23+D24</f>
        <v>-3910760</v>
      </c>
      <c r="E22" s="63">
        <f>E23+E24</f>
        <v>-3836947</v>
      </c>
      <c r="F22" s="63">
        <f>F23+F24</f>
        <v>-3802393</v>
      </c>
      <c r="G22" s="63">
        <f>G23+G24</f>
        <v>-3769124</v>
      </c>
      <c r="H22" s="158">
        <v>800010</v>
      </c>
      <c r="I22" s="6"/>
      <c r="J22" s="25"/>
      <c r="K22" s="6"/>
      <c r="L22" s="6"/>
    </row>
    <row r="23" spans="1:12">
      <c r="A23" s="88" t="s">
        <v>204</v>
      </c>
      <c r="B23" s="88"/>
      <c r="C23" s="89">
        <v>0</v>
      </c>
      <c r="D23" s="89">
        <v>0</v>
      </c>
      <c r="E23" s="89">
        <v>0</v>
      </c>
      <c r="F23" s="89">
        <v>0</v>
      </c>
      <c r="G23" s="89">
        <v>0</v>
      </c>
      <c r="H23" s="158">
        <v>800011</v>
      </c>
      <c r="I23" s="6"/>
      <c r="J23" s="25"/>
      <c r="K23" s="6"/>
      <c r="L23" s="6"/>
    </row>
    <row r="24" spans="1:12">
      <c r="A24" s="88" t="s">
        <v>205</v>
      </c>
      <c r="B24" s="88"/>
      <c r="C24" s="89">
        <v>-3757352</v>
      </c>
      <c r="D24" s="89">
        <v>-3910760</v>
      </c>
      <c r="E24" s="89">
        <v>-3836947</v>
      </c>
      <c r="F24" s="89">
        <v>-3802393</v>
      </c>
      <c r="G24" s="89">
        <v>-3769124</v>
      </c>
      <c r="H24" s="158">
        <v>800012</v>
      </c>
      <c r="I24" s="6"/>
      <c r="J24" s="25"/>
      <c r="K24" s="6"/>
      <c r="L24" s="6"/>
    </row>
    <row r="25" spans="1:12" ht="10.9" customHeight="1">
      <c r="A25" s="59"/>
      <c r="B25" s="62"/>
      <c r="C25" s="64"/>
      <c r="D25" s="64"/>
      <c r="E25" s="64"/>
      <c r="F25" s="64"/>
      <c r="G25" s="64"/>
      <c r="H25" t="s">
        <v>324</v>
      </c>
      <c r="I25" s="6"/>
      <c r="J25" s="25"/>
      <c r="K25" s="6"/>
      <c r="L25" s="6"/>
    </row>
    <row r="26" spans="1:12">
      <c r="A26" s="62" t="s">
        <v>206</v>
      </c>
      <c r="B26" s="59"/>
      <c r="C26" s="78">
        <v>3202684</v>
      </c>
      <c r="D26" s="78">
        <v>3202684</v>
      </c>
      <c r="E26" s="78">
        <v>3202684</v>
      </c>
      <c r="F26" s="78">
        <v>3202684</v>
      </c>
      <c r="G26" s="78">
        <v>3202684</v>
      </c>
      <c r="H26" s="158">
        <v>800013</v>
      </c>
      <c r="I26" s="6"/>
      <c r="J26" s="25"/>
      <c r="K26" s="6"/>
      <c r="L26" s="6"/>
    </row>
    <row r="27" spans="1:12" ht="10.9" customHeight="1">
      <c r="A27" s="59"/>
      <c r="B27" s="90"/>
      <c r="C27" s="64"/>
      <c r="D27" s="64"/>
      <c r="E27" s="64"/>
      <c r="F27" s="64"/>
      <c r="G27" s="64"/>
      <c r="H27" t="s">
        <v>324</v>
      </c>
      <c r="I27" s="6"/>
      <c r="J27" s="25"/>
      <c r="K27" s="6"/>
      <c r="L27" s="6"/>
    </row>
    <row r="28" spans="1:12">
      <c r="A28" s="62" t="s">
        <v>207</v>
      </c>
      <c r="B28" s="90"/>
      <c r="C28" s="63">
        <f>EXPLOTACIÓN!C110</f>
        <v>-153408</v>
      </c>
      <c r="D28" s="63">
        <f>EXPLOTACIÓN!D110</f>
        <v>73813</v>
      </c>
      <c r="E28" s="63">
        <f>EXPLOTACIÓN!E110</f>
        <v>34554</v>
      </c>
      <c r="F28" s="63">
        <f>EXPLOTACIÓN!F110</f>
        <v>33269</v>
      </c>
      <c r="G28" s="63">
        <f>EXPLOTACIÓN!G110</f>
        <v>31971</v>
      </c>
      <c r="H28" s="158">
        <v>800014</v>
      </c>
      <c r="I28" s="6"/>
      <c r="J28" s="25"/>
      <c r="K28" s="6"/>
      <c r="L28" s="6"/>
    </row>
    <row r="29" spans="1:12" ht="10.9" customHeight="1">
      <c r="A29" s="90"/>
      <c r="B29" s="90"/>
      <c r="C29" s="64"/>
      <c r="D29" s="64"/>
      <c r="E29" s="64"/>
      <c r="F29" s="64"/>
      <c r="G29" s="64"/>
      <c r="H29" t="s">
        <v>324</v>
      </c>
      <c r="I29" s="6"/>
      <c r="J29" s="25"/>
      <c r="K29" s="6"/>
      <c r="L29" s="6"/>
    </row>
    <row r="30" spans="1:12">
      <c r="A30" s="62" t="s">
        <v>208</v>
      </c>
      <c r="B30" s="59"/>
      <c r="C30" s="78">
        <v>0</v>
      </c>
      <c r="D30" s="78">
        <v>0</v>
      </c>
      <c r="E30" s="78">
        <v>0</v>
      </c>
      <c r="F30" s="78">
        <v>0</v>
      </c>
      <c r="G30" s="78">
        <v>0</v>
      </c>
      <c r="H30" s="158">
        <v>800015</v>
      </c>
      <c r="I30" s="6"/>
      <c r="J30" s="25"/>
      <c r="K30" s="6"/>
      <c r="L30" s="6"/>
    </row>
    <row r="31" spans="1:12" ht="10.9" customHeight="1">
      <c r="A31" s="59"/>
      <c r="B31" s="62"/>
      <c r="C31" s="64"/>
      <c r="D31" s="64"/>
      <c r="E31" s="64"/>
      <c r="F31" s="64"/>
      <c r="G31" s="64"/>
      <c r="H31" t="s">
        <v>324</v>
      </c>
      <c r="I31" s="6"/>
      <c r="J31" s="25"/>
      <c r="K31" s="6"/>
      <c r="L31" s="6"/>
    </row>
    <row r="32" spans="1:12">
      <c r="A32" s="62" t="s">
        <v>209</v>
      </c>
      <c r="B32" s="59"/>
      <c r="C32" s="78">
        <v>0</v>
      </c>
      <c r="D32" s="78">
        <v>0</v>
      </c>
      <c r="E32" s="78">
        <v>0</v>
      </c>
      <c r="F32" s="78">
        <v>0</v>
      </c>
      <c r="G32" s="78">
        <v>0</v>
      </c>
      <c r="H32" s="158">
        <v>800016</v>
      </c>
      <c r="I32" s="6"/>
      <c r="J32" s="25"/>
      <c r="K32" s="6"/>
      <c r="L32" s="6"/>
    </row>
    <row r="33" spans="1:12">
      <c r="A33" s="59"/>
      <c r="B33" s="90"/>
      <c r="C33" s="100"/>
      <c r="D33" s="100"/>
      <c r="E33" s="100"/>
      <c r="F33" s="100"/>
      <c r="G33" s="100"/>
      <c r="H33" t="s">
        <v>324</v>
      </c>
      <c r="I33" s="6"/>
      <c r="J33" s="25"/>
      <c r="K33" s="6"/>
      <c r="L33" s="6"/>
    </row>
    <row r="34" spans="1:12" ht="15">
      <c r="A34" s="98" t="s">
        <v>210</v>
      </c>
      <c r="B34" s="101"/>
      <c r="C34" s="102">
        <f>C36+C38+C40</f>
        <v>0</v>
      </c>
      <c r="D34" s="102">
        <f>D36+D38+D40</f>
        <v>0</v>
      </c>
      <c r="E34" s="102">
        <f>E36+E38+E40</f>
        <v>0</v>
      </c>
      <c r="F34" s="102">
        <f>F36+F38+F40</f>
        <v>0</v>
      </c>
      <c r="G34" s="102">
        <f>G36+G38+G40</f>
        <v>0</v>
      </c>
      <c r="H34" s="158">
        <v>800017</v>
      </c>
      <c r="I34" s="6"/>
      <c r="J34" s="25"/>
      <c r="K34" s="6"/>
      <c r="L34" s="6"/>
    </row>
    <row r="35" spans="1:12">
      <c r="A35" s="90"/>
      <c r="B35" s="90"/>
      <c r="C35" s="100"/>
      <c r="D35" s="100"/>
      <c r="E35" s="100"/>
      <c r="F35" s="100"/>
      <c r="G35" s="100"/>
      <c r="H35" t="s">
        <v>324</v>
      </c>
      <c r="I35" s="6"/>
      <c r="J35" s="25"/>
      <c r="K35" s="6"/>
      <c r="L35" s="6"/>
    </row>
    <row r="36" spans="1:12">
      <c r="A36" s="62" t="s">
        <v>211</v>
      </c>
      <c r="B36" s="59"/>
      <c r="C36" s="78">
        <v>0</v>
      </c>
      <c r="D36" s="78">
        <v>0</v>
      </c>
      <c r="E36" s="78">
        <v>0</v>
      </c>
      <c r="F36" s="78">
        <v>0</v>
      </c>
      <c r="G36" s="78">
        <v>0</v>
      </c>
      <c r="H36" s="158">
        <v>800018</v>
      </c>
      <c r="I36" s="6"/>
      <c r="J36" s="25"/>
      <c r="K36" s="6"/>
      <c r="L36" s="6"/>
    </row>
    <row r="37" spans="1:12" ht="10.9" customHeight="1">
      <c r="A37" s="59"/>
      <c r="B37" s="62"/>
      <c r="C37" s="64"/>
      <c r="D37" s="64"/>
      <c r="E37" s="64"/>
      <c r="F37" s="64"/>
      <c r="G37" s="64"/>
      <c r="H37" t="s">
        <v>324</v>
      </c>
      <c r="I37" s="6"/>
      <c r="J37" s="25"/>
      <c r="K37" s="6"/>
      <c r="L37" s="6"/>
    </row>
    <row r="38" spans="1:12">
      <c r="A38" s="62" t="s">
        <v>212</v>
      </c>
      <c r="B38" s="59"/>
      <c r="C38" s="78">
        <v>0</v>
      </c>
      <c r="D38" s="78">
        <v>0</v>
      </c>
      <c r="E38" s="78">
        <v>0</v>
      </c>
      <c r="F38" s="78">
        <v>0</v>
      </c>
      <c r="G38" s="78">
        <v>0</v>
      </c>
      <c r="H38" s="158">
        <v>800019</v>
      </c>
      <c r="I38" s="6"/>
      <c r="J38" s="25"/>
      <c r="K38" s="6"/>
      <c r="L38" s="6"/>
    </row>
    <row r="39" spans="1:12" ht="10.9" customHeight="1">
      <c r="A39" s="59"/>
      <c r="B39" s="59"/>
      <c r="C39" s="64"/>
      <c r="D39" s="64"/>
      <c r="E39" s="64"/>
      <c r="F39" s="64"/>
      <c r="G39" s="64"/>
      <c r="H39" t="s">
        <v>324</v>
      </c>
      <c r="I39" s="6"/>
      <c r="J39" s="25"/>
      <c r="K39" s="6"/>
      <c r="L39" s="6"/>
    </row>
    <row r="40" spans="1:12" ht="15.75">
      <c r="A40" s="62" t="s">
        <v>213</v>
      </c>
      <c r="B40" s="57"/>
      <c r="C40" s="78">
        <v>0</v>
      </c>
      <c r="D40" s="78">
        <v>0</v>
      </c>
      <c r="E40" s="78">
        <v>0</v>
      </c>
      <c r="F40" s="78">
        <v>0</v>
      </c>
      <c r="G40" s="78">
        <v>0</v>
      </c>
      <c r="H40" s="158">
        <v>800020</v>
      </c>
      <c r="I40" s="6"/>
      <c r="J40" s="25"/>
      <c r="K40" s="6"/>
      <c r="L40" s="6"/>
    </row>
    <row r="41" spans="1:12" ht="15.75">
      <c r="A41" s="57"/>
      <c r="B41" s="59"/>
      <c r="C41" s="87"/>
      <c r="D41" s="87"/>
      <c r="E41" s="87"/>
      <c r="F41" s="87"/>
      <c r="G41" s="87"/>
      <c r="H41" t="s">
        <v>324</v>
      </c>
      <c r="I41" s="6"/>
      <c r="J41" s="25"/>
      <c r="K41" s="6"/>
      <c r="L41" s="6"/>
    </row>
    <row r="42" spans="1:12" ht="15">
      <c r="A42" s="98" t="s">
        <v>214</v>
      </c>
      <c r="B42" s="98"/>
      <c r="C42" s="103">
        <v>0</v>
      </c>
      <c r="D42" s="103">
        <v>0</v>
      </c>
      <c r="E42" s="103">
        <v>0</v>
      </c>
      <c r="F42" s="103">
        <v>0</v>
      </c>
      <c r="G42" s="103">
        <v>0</v>
      </c>
      <c r="H42" s="158">
        <v>800021</v>
      </c>
      <c r="I42" s="6"/>
      <c r="J42" s="25"/>
      <c r="K42" s="6"/>
      <c r="L42" s="6"/>
    </row>
    <row r="43" spans="1:12">
      <c r="A43" s="62"/>
      <c r="B43" s="59"/>
      <c r="C43" s="87"/>
      <c r="D43" s="87"/>
      <c r="E43" s="87"/>
      <c r="F43" s="87"/>
      <c r="G43" s="87"/>
      <c r="H43" t="s">
        <v>324</v>
      </c>
      <c r="I43" s="6"/>
      <c r="J43" s="25"/>
      <c r="K43" s="6"/>
      <c r="L43" s="6"/>
    </row>
    <row r="44" spans="1:12" ht="15.75">
      <c r="A44" s="57" t="s">
        <v>215</v>
      </c>
      <c r="B44" s="59"/>
      <c r="C44" s="86">
        <f>C46+C52+C59+C61+C63</f>
        <v>0</v>
      </c>
      <c r="D44" s="86">
        <f>D46+D52+D59+D61+D63</f>
        <v>0</v>
      </c>
      <c r="E44" s="86">
        <f>E46+E52+E59+E61+E63</f>
        <v>0</v>
      </c>
      <c r="F44" s="86">
        <f>F46+F52+F59+F61+F63</f>
        <v>0</v>
      </c>
      <c r="G44" s="86">
        <f>G46+G52+G59+G61+G63</f>
        <v>0</v>
      </c>
      <c r="H44" s="158">
        <v>800022</v>
      </c>
      <c r="I44" s="6"/>
      <c r="J44" s="25"/>
      <c r="K44" s="6"/>
      <c r="L44" s="6"/>
    </row>
    <row r="45" spans="1:12">
      <c r="A45" s="59"/>
      <c r="B45" s="90"/>
      <c r="C45" s="100"/>
      <c r="D45" s="100"/>
      <c r="E45" s="100"/>
      <c r="F45" s="100"/>
      <c r="G45" s="100"/>
      <c r="H45" t="s">
        <v>324</v>
      </c>
      <c r="I45" s="6"/>
      <c r="J45" s="25"/>
      <c r="K45" s="6"/>
      <c r="L45" s="6"/>
    </row>
    <row r="46" spans="1:12">
      <c r="A46" s="62" t="s">
        <v>216</v>
      </c>
      <c r="B46" s="90"/>
      <c r="C46" s="63">
        <f>C47+C48+C49+C50</f>
        <v>0</v>
      </c>
      <c r="D46" s="63">
        <f>D47+D48+D49+D50</f>
        <v>0</v>
      </c>
      <c r="E46" s="63">
        <f>E47+E48+E49+E50</f>
        <v>0</v>
      </c>
      <c r="F46" s="63">
        <f>F47+F48+F49+F50</f>
        <v>0</v>
      </c>
      <c r="G46" s="63">
        <f>G47+G48+G49+G50</f>
        <v>0</v>
      </c>
      <c r="H46" s="158">
        <v>800023</v>
      </c>
      <c r="I46" s="6"/>
      <c r="J46" s="25"/>
      <c r="K46" s="6"/>
      <c r="L46" s="6"/>
    </row>
    <row r="47" spans="1:12">
      <c r="A47" s="88" t="s">
        <v>217</v>
      </c>
      <c r="B47" s="88"/>
      <c r="C47" s="89">
        <v>0</v>
      </c>
      <c r="D47" s="89">
        <v>0</v>
      </c>
      <c r="E47" s="89">
        <v>0</v>
      </c>
      <c r="F47" s="89">
        <v>0</v>
      </c>
      <c r="G47" s="89">
        <v>0</v>
      </c>
      <c r="H47" s="158">
        <v>800024</v>
      </c>
      <c r="I47" s="6"/>
      <c r="J47" s="25"/>
      <c r="K47" s="6"/>
      <c r="L47" s="6"/>
    </row>
    <row r="48" spans="1:12">
      <c r="A48" s="88" t="s">
        <v>218</v>
      </c>
      <c r="B48" s="88"/>
      <c r="C48" s="89">
        <v>0</v>
      </c>
      <c r="D48" s="89">
        <v>0</v>
      </c>
      <c r="E48" s="89">
        <v>0</v>
      </c>
      <c r="F48" s="89">
        <v>0</v>
      </c>
      <c r="G48" s="89">
        <v>0</v>
      </c>
      <c r="H48" s="158">
        <v>800025</v>
      </c>
      <c r="I48" s="6"/>
      <c r="J48" s="25"/>
      <c r="K48" s="6"/>
      <c r="L48" s="6"/>
    </row>
    <row r="49" spans="1:12">
      <c r="A49" s="88" t="s">
        <v>219</v>
      </c>
      <c r="B49" s="88"/>
      <c r="C49" s="89">
        <v>0</v>
      </c>
      <c r="D49" s="89">
        <v>0</v>
      </c>
      <c r="E49" s="89">
        <v>0</v>
      </c>
      <c r="F49" s="89">
        <v>0</v>
      </c>
      <c r="G49" s="89">
        <v>0</v>
      </c>
      <c r="H49" s="158">
        <v>800026</v>
      </c>
      <c r="I49" s="6"/>
      <c r="J49" s="25"/>
      <c r="K49" s="6"/>
      <c r="L49" s="6"/>
    </row>
    <row r="50" spans="1:12">
      <c r="A50" s="88" t="s">
        <v>220</v>
      </c>
      <c r="B50" s="88"/>
      <c r="C50" s="89">
        <v>0</v>
      </c>
      <c r="D50" s="89">
        <v>0</v>
      </c>
      <c r="E50" s="89">
        <v>0</v>
      </c>
      <c r="F50" s="89">
        <v>0</v>
      </c>
      <c r="G50" s="89">
        <v>0</v>
      </c>
      <c r="H50" s="158">
        <v>800027</v>
      </c>
      <c r="I50" s="6"/>
      <c r="J50" s="25"/>
      <c r="K50" s="6"/>
      <c r="L50" s="6"/>
    </row>
    <row r="51" spans="1:12" ht="10.9" customHeight="1">
      <c r="A51" s="59"/>
      <c r="B51" s="62"/>
      <c r="C51" s="64"/>
      <c r="D51" s="64"/>
      <c r="E51" s="64"/>
      <c r="F51" s="64"/>
      <c r="G51" s="64"/>
      <c r="H51" t="s">
        <v>324</v>
      </c>
      <c r="I51" s="6"/>
      <c r="J51" s="25"/>
      <c r="K51" s="6"/>
      <c r="L51" s="6"/>
    </row>
    <row r="52" spans="1:12">
      <c r="A52" s="62" t="s">
        <v>221</v>
      </c>
      <c r="B52" s="59"/>
      <c r="C52" s="63">
        <f>C53+C54+C55+C56+C57</f>
        <v>0</v>
      </c>
      <c r="D52" s="63">
        <f>D53+D54+D55+D56+D57</f>
        <v>0</v>
      </c>
      <c r="E52" s="63">
        <f>E53+E54+E55+E56+E57</f>
        <v>0</v>
      </c>
      <c r="F52" s="63">
        <f>F53+F54+F55+F56+F57</f>
        <v>0</v>
      </c>
      <c r="G52" s="63">
        <f>G53+G54+G55+G56+G57</f>
        <v>0</v>
      </c>
      <c r="H52" s="158">
        <v>800028</v>
      </c>
      <c r="I52" s="6"/>
      <c r="J52" s="25"/>
      <c r="K52" s="6"/>
      <c r="L52" s="6"/>
    </row>
    <row r="53" spans="1:12">
      <c r="A53" s="88" t="s">
        <v>222</v>
      </c>
      <c r="B53" s="88"/>
      <c r="C53" s="89">
        <v>0</v>
      </c>
      <c r="D53" s="89">
        <v>0</v>
      </c>
      <c r="E53" s="89">
        <v>0</v>
      </c>
      <c r="F53" s="89">
        <v>0</v>
      </c>
      <c r="G53" s="89">
        <v>0</v>
      </c>
      <c r="H53" s="158">
        <v>800029</v>
      </c>
      <c r="I53" s="6"/>
      <c r="J53" s="25"/>
      <c r="K53" s="6"/>
      <c r="L53" s="6"/>
    </row>
    <row r="54" spans="1:12">
      <c r="A54" s="88" t="s">
        <v>223</v>
      </c>
      <c r="B54" s="88"/>
      <c r="C54" s="89">
        <v>0</v>
      </c>
      <c r="D54" s="89">
        <v>0</v>
      </c>
      <c r="E54" s="89">
        <v>0</v>
      </c>
      <c r="F54" s="89">
        <v>0</v>
      </c>
      <c r="G54" s="89">
        <v>0</v>
      </c>
      <c r="H54" s="158">
        <v>800030</v>
      </c>
      <c r="I54" s="6"/>
      <c r="J54" s="25"/>
      <c r="K54" s="6"/>
      <c r="L54" s="6"/>
    </row>
    <row r="55" spans="1:12">
      <c r="A55" s="88" t="s">
        <v>224</v>
      </c>
      <c r="B55" s="88"/>
      <c r="C55" s="89">
        <v>0</v>
      </c>
      <c r="D55" s="89">
        <v>0</v>
      </c>
      <c r="E55" s="89">
        <v>0</v>
      </c>
      <c r="F55" s="89">
        <v>0</v>
      </c>
      <c r="G55" s="89">
        <v>0</v>
      </c>
      <c r="H55" s="158">
        <v>800031</v>
      </c>
      <c r="I55" s="6"/>
      <c r="J55" s="25"/>
      <c r="K55" s="6"/>
      <c r="L55" s="6"/>
    </row>
    <row r="56" spans="1:12">
      <c r="A56" s="88" t="s">
        <v>164</v>
      </c>
      <c r="B56" s="88"/>
      <c r="C56" s="89">
        <v>0</v>
      </c>
      <c r="D56" s="89">
        <v>0</v>
      </c>
      <c r="E56" s="89">
        <v>0</v>
      </c>
      <c r="F56" s="89">
        <v>0</v>
      </c>
      <c r="G56" s="89">
        <v>0</v>
      </c>
      <c r="H56" s="158">
        <v>800032</v>
      </c>
      <c r="I56" s="6"/>
      <c r="J56" s="25"/>
      <c r="K56" s="6"/>
      <c r="L56" s="6"/>
    </row>
    <row r="57" spans="1:12">
      <c r="A57" s="88" t="s">
        <v>225</v>
      </c>
      <c r="B57" s="88"/>
      <c r="C57" s="89">
        <v>0</v>
      </c>
      <c r="D57" s="89">
        <v>0</v>
      </c>
      <c r="E57" s="89">
        <v>0</v>
      </c>
      <c r="F57" s="89">
        <v>0</v>
      </c>
      <c r="G57" s="89">
        <v>0</v>
      </c>
      <c r="H57" s="158">
        <v>800033</v>
      </c>
      <c r="I57" s="6"/>
      <c r="J57" s="25"/>
      <c r="K57" s="6"/>
      <c r="L57" s="6"/>
    </row>
    <row r="58" spans="1:12" ht="10.9" customHeight="1">
      <c r="A58" s="90"/>
      <c r="B58" s="90"/>
      <c r="C58" s="100"/>
      <c r="D58" s="100"/>
      <c r="E58" s="100"/>
      <c r="F58" s="100"/>
      <c r="G58" s="100"/>
      <c r="H58" t="s">
        <v>324</v>
      </c>
      <c r="I58" s="6"/>
      <c r="J58" s="25"/>
      <c r="K58" s="6"/>
      <c r="L58" s="6"/>
    </row>
    <row r="59" spans="1:12">
      <c r="A59" s="62" t="s">
        <v>226</v>
      </c>
      <c r="B59" s="90"/>
      <c r="C59" s="78">
        <v>0</v>
      </c>
      <c r="D59" s="78">
        <v>0</v>
      </c>
      <c r="E59" s="78">
        <v>0</v>
      </c>
      <c r="F59" s="78">
        <v>0</v>
      </c>
      <c r="G59" s="78">
        <v>0</v>
      </c>
      <c r="H59" s="158">
        <v>800034</v>
      </c>
      <c r="I59" s="6"/>
      <c r="J59" s="25"/>
      <c r="K59" s="6"/>
      <c r="L59" s="6"/>
    </row>
    <row r="60" spans="1:12" ht="10.9" customHeight="1">
      <c r="A60" s="104"/>
      <c r="B60" s="90"/>
      <c r="C60" s="105"/>
      <c r="D60" s="105"/>
      <c r="E60" s="105"/>
      <c r="F60" s="105"/>
      <c r="G60" s="105"/>
      <c r="H60" t="s">
        <v>324</v>
      </c>
      <c r="I60" s="6"/>
      <c r="J60" s="25"/>
      <c r="K60" s="6"/>
      <c r="L60" s="6"/>
    </row>
    <row r="61" spans="1:12">
      <c r="A61" s="62" t="s">
        <v>227</v>
      </c>
      <c r="B61" s="59"/>
      <c r="C61" s="78">
        <v>0</v>
      </c>
      <c r="D61" s="78">
        <v>0</v>
      </c>
      <c r="E61" s="78">
        <v>0</v>
      </c>
      <c r="F61" s="78">
        <v>0</v>
      </c>
      <c r="G61" s="78">
        <v>0</v>
      </c>
      <c r="H61" s="158">
        <v>800035</v>
      </c>
      <c r="I61" s="6"/>
      <c r="J61" s="25"/>
      <c r="K61" s="6"/>
      <c r="L61" s="6"/>
    </row>
    <row r="62" spans="1:12" ht="10.9" customHeight="1">
      <c r="A62" s="62"/>
      <c r="B62" s="59"/>
      <c r="C62" s="159"/>
      <c r="D62" s="159"/>
      <c r="E62" s="159"/>
      <c r="F62" s="159"/>
      <c r="G62" s="159"/>
      <c r="H62" s="158"/>
      <c r="I62" s="6"/>
      <c r="J62" s="25"/>
      <c r="K62" s="6"/>
      <c r="L62" s="6"/>
    </row>
    <row r="63" spans="1:12">
      <c r="A63" s="62" t="s">
        <v>329</v>
      </c>
      <c r="B63" s="59"/>
      <c r="C63" s="78">
        <v>0</v>
      </c>
      <c r="D63" s="78">
        <v>0</v>
      </c>
      <c r="E63" s="78">
        <v>0</v>
      </c>
      <c r="F63" s="78">
        <v>0</v>
      </c>
      <c r="G63" s="78">
        <v>0</v>
      </c>
      <c r="H63" s="158">
        <v>800056</v>
      </c>
      <c r="I63" s="6"/>
      <c r="J63" s="25"/>
      <c r="K63" s="6"/>
      <c r="L63" s="6"/>
    </row>
    <row r="64" spans="1:12">
      <c r="A64" s="62"/>
      <c r="B64" s="59"/>
      <c r="C64" s="92"/>
      <c r="D64" s="92"/>
      <c r="E64" s="92"/>
      <c r="F64" s="92"/>
      <c r="G64" s="92"/>
      <c r="H64" t="s">
        <v>324</v>
      </c>
      <c r="I64" s="6"/>
      <c r="J64" s="25"/>
      <c r="K64" s="6"/>
      <c r="L64" s="6"/>
    </row>
    <row r="65" spans="1:12" ht="15.75">
      <c r="A65" s="57" t="s">
        <v>228</v>
      </c>
      <c r="B65" s="59"/>
      <c r="C65" s="86">
        <f>C67+C69+C71+C78+C80+C89</f>
        <v>20600</v>
      </c>
      <c r="D65" s="86">
        <f>D67+D69+D71+D78+D80+D89</f>
        <v>61566</v>
      </c>
      <c r="E65" s="86">
        <f>E67+E69+E71+E78+E80+E89</f>
        <v>92129</v>
      </c>
      <c r="F65" s="86">
        <f>F67+F69+F71+F78+F80+F89</f>
        <v>46464</v>
      </c>
      <c r="G65" s="86">
        <f>G67+G69+G71+G78+G80+G89</f>
        <v>21097</v>
      </c>
      <c r="H65" s="158">
        <v>800036</v>
      </c>
      <c r="I65" s="6"/>
      <c r="J65" s="25"/>
      <c r="K65" s="6"/>
      <c r="L65" s="6"/>
    </row>
    <row r="66" spans="1:12">
      <c r="A66" s="59"/>
      <c r="B66" s="59"/>
      <c r="C66" s="87"/>
      <c r="D66" s="87"/>
      <c r="E66" s="87"/>
      <c r="F66" s="87"/>
      <c r="G66" s="87"/>
      <c r="H66" t="s">
        <v>324</v>
      </c>
      <c r="I66" s="6"/>
      <c r="J66" s="25"/>
      <c r="K66" s="6"/>
      <c r="L66" s="6"/>
    </row>
    <row r="67" spans="1:12" ht="12.75" customHeight="1">
      <c r="A67" s="77" t="s">
        <v>229</v>
      </c>
      <c r="B67" s="59"/>
      <c r="C67" s="78">
        <v>0</v>
      </c>
      <c r="D67" s="78">
        <v>0</v>
      </c>
      <c r="E67" s="78">
        <v>0</v>
      </c>
      <c r="F67" s="78">
        <v>0</v>
      </c>
      <c r="G67" s="78">
        <v>0</v>
      </c>
      <c r="H67" s="158">
        <v>800037</v>
      </c>
      <c r="I67" s="6"/>
      <c r="J67" s="25"/>
      <c r="K67" s="6"/>
      <c r="L67" s="6"/>
    </row>
    <row r="68" spans="1:12" ht="10.9" customHeight="1">
      <c r="A68" s="106"/>
      <c r="B68" s="59"/>
      <c r="C68" s="64"/>
      <c r="D68" s="64"/>
      <c r="E68" s="64"/>
      <c r="F68" s="64"/>
      <c r="G68" s="64"/>
      <c r="H68" t="s">
        <v>324</v>
      </c>
      <c r="I68" s="6"/>
      <c r="J68" s="25"/>
      <c r="K68" s="6"/>
      <c r="L68" s="6"/>
    </row>
    <row r="69" spans="1:12">
      <c r="A69" s="62" t="s">
        <v>230</v>
      </c>
      <c r="B69" s="59"/>
      <c r="C69" s="78">
        <v>0</v>
      </c>
      <c r="D69" s="78">
        <v>0</v>
      </c>
      <c r="E69" s="78">
        <v>0</v>
      </c>
      <c r="F69" s="78">
        <v>0</v>
      </c>
      <c r="G69" s="78">
        <v>0</v>
      </c>
      <c r="H69" s="158">
        <v>800038</v>
      </c>
      <c r="I69" s="6"/>
      <c r="J69" s="25"/>
      <c r="K69" s="6"/>
      <c r="L69" s="6"/>
    </row>
    <row r="70" spans="1:12" ht="10.9" customHeight="1">
      <c r="A70" s="62"/>
      <c r="B70" s="59"/>
      <c r="C70" s="87"/>
      <c r="D70" s="87"/>
      <c r="E70" s="87"/>
      <c r="F70" s="87"/>
      <c r="G70" s="87"/>
      <c r="H70" t="s">
        <v>324</v>
      </c>
      <c r="I70" s="6"/>
      <c r="J70" s="25"/>
      <c r="K70" s="6"/>
      <c r="L70" s="6"/>
    </row>
    <row r="71" spans="1:12">
      <c r="A71" s="62" t="s">
        <v>231</v>
      </c>
      <c r="B71" s="59"/>
      <c r="C71" s="63">
        <f>C72+C73+C74+C75+C76</f>
        <v>0</v>
      </c>
      <c r="D71" s="63">
        <f>D72+D73+D74+D75+D76</f>
        <v>0</v>
      </c>
      <c r="E71" s="63">
        <f>E72+E73+E74+E75+E76</f>
        <v>0</v>
      </c>
      <c r="F71" s="63">
        <f>F72+F73+F74+F75+F76</f>
        <v>0</v>
      </c>
      <c r="G71" s="63">
        <f>G72+G73+G74+G75+G76</f>
        <v>0</v>
      </c>
      <c r="H71" s="158">
        <v>800039</v>
      </c>
      <c r="I71" s="6"/>
      <c r="J71" s="25"/>
      <c r="K71" s="6"/>
      <c r="L71" s="6"/>
    </row>
    <row r="72" spans="1:12">
      <c r="A72" s="88" t="s">
        <v>222</v>
      </c>
      <c r="B72" s="88"/>
      <c r="C72" s="89">
        <v>0</v>
      </c>
      <c r="D72" s="89">
        <v>0</v>
      </c>
      <c r="E72" s="89">
        <v>0</v>
      </c>
      <c r="F72" s="89">
        <v>0</v>
      </c>
      <c r="G72" s="89">
        <v>0</v>
      </c>
      <c r="H72" s="158">
        <v>800040</v>
      </c>
      <c r="I72" s="6"/>
      <c r="J72" s="25"/>
      <c r="K72" s="6"/>
      <c r="L72" s="6"/>
    </row>
    <row r="73" spans="1:12">
      <c r="A73" s="88" t="s">
        <v>223</v>
      </c>
      <c r="B73" s="88"/>
      <c r="C73" s="89">
        <v>0</v>
      </c>
      <c r="D73" s="89">
        <v>0</v>
      </c>
      <c r="E73" s="89">
        <v>0</v>
      </c>
      <c r="F73" s="89">
        <v>0</v>
      </c>
      <c r="G73" s="89">
        <v>0</v>
      </c>
      <c r="H73" s="158">
        <v>800041</v>
      </c>
      <c r="I73" s="6"/>
      <c r="J73" s="25"/>
      <c r="K73" s="6"/>
      <c r="L73" s="6"/>
    </row>
    <row r="74" spans="1:12">
      <c r="A74" s="88" t="s">
        <v>224</v>
      </c>
      <c r="B74" s="88"/>
      <c r="C74" s="89">
        <v>0</v>
      </c>
      <c r="D74" s="89">
        <v>0</v>
      </c>
      <c r="E74" s="89">
        <v>0</v>
      </c>
      <c r="F74" s="89">
        <v>0</v>
      </c>
      <c r="G74" s="89">
        <v>0</v>
      </c>
      <c r="H74" s="158">
        <v>800042</v>
      </c>
      <c r="I74" s="6"/>
      <c r="J74" s="25"/>
      <c r="K74" s="6"/>
      <c r="L74" s="6"/>
    </row>
    <row r="75" spans="1:12">
      <c r="A75" s="88" t="s">
        <v>164</v>
      </c>
      <c r="B75" s="88"/>
      <c r="C75" s="89">
        <v>0</v>
      </c>
      <c r="D75" s="89">
        <v>0</v>
      </c>
      <c r="E75" s="89">
        <v>0</v>
      </c>
      <c r="F75" s="89">
        <v>0</v>
      </c>
      <c r="G75" s="89">
        <v>0</v>
      </c>
      <c r="H75" s="158">
        <v>800043</v>
      </c>
      <c r="I75" s="6"/>
      <c r="J75" s="25"/>
      <c r="K75" s="6"/>
      <c r="L75" s="6"/>
    </row>
    <row r="76" spans="1:12">
      <c r="A76" s="88" t="s">
        <v>225</v>
      </c>
      <c r="B76" s="88"/>
      <c r="C76" s="89">
        <v>0</v>
      </c>
      <c r="D76" s="89">
        <v>0</v>
      </c>
      <c r="E76" s="89">
        <v>0</v>
      </c>
      <c r="F76" s="89">
        <v>0</v>
      </c>
      <c r="G76" s="89">
        <v>0</v>
      </c>
      <c r="H76" s="158">
        <v>800044</v>
      </c>
      <c r="I76" s="6"/>
      <c r="J76" s="25"/>
      <c r="K76" s="6"/>
      <c r="L76" s="6"/>
    </row>
    <row r="77" spans="1:12" ht="10.9" customHeight="1">
      <c r="A77" s="59"/>
      <c r="B77" s="59"/>
      <c r="C77" s="87"/>
      <c r="D77" s="87"/>
      <c r="E77" s="87"/>
      <c r="F77" s="87"/>
      <c r="G77" s="87"/>
      <c r="H77" t="s">
        <v>324</v>
      </c>
      <c r="I77" s="6"/>
      <c r="J77" s="25"/>
      <c r="K77" s="6"/>
      <c r="L77" s="6"/>
    </row>
    <row r="78" spans="1:12">
      <c r="A78" s="62" t="s">
        <v>232</v>
      </c>
      <c r="B78" s="59"/>
      <c r="C78" s="78">
        <v>0</v>
      </c>
      <c r="D78" s="78">
        <v>0</v>
      </c>
      <c r="E78" s="78">
        <v>0</v>
      </c>
      <c r="F78" s="78">
        <v>0</v>
      </c>
      <c r="G78" s="78">
        <v>0</v>
      </c>
      <c r="H78" s="158">
        <v>800045</v>
      </c>
      <c r="I78" s="6"/>
      <c r="J78" s="25"/>
      <c r="K78" s="6"/>
      <c r="L78" s="6"/>
    </row>
    <row r="79" spans="1:12" ht="10.9" customHeight="1">
      <c r="A79" s="59"/>
      <c r="B79" s="59"/>
      <c r="C79" s="87"/>
      <c r="D79" s="87"/>
      <c r="E79" s="87"/>
      <c r="F79" s="87"/>
      <c r="G79" s="87"/>
      <c r="H79" t="s">
        <v>324</v>
      </c>
      <c r="I79" s="6"/>
      <c r="J79" s="25"/>
      <c r="K79" s="6"/>
      <c r="L79" s="6"/>
    </row>
    <row r="80" spans="1:12">
      <c r="A80" s="62" t="s">
        <v>233</v>
      </c>
      <c r="B80" s="59"/>
      <c r="C80" s="63">
        <f>C81+C82+C83+C84+C85+C86+C87</f>
        <v>20600</v>
      </c>
      <c r="D80" s="63">
        <f>D81+D82+D83+D84+D85+D86+D87</f>
        <v>61566</v>
      </c>
      <c r="E80" s="63">
        <f>E81+E82+E83+E84+E85+E86+E87</f>
        <v>92129</v>
      </c>
      <c r="F80" s="63">
        <f>F81+F82+F83+F84+F85+F86+F87</f>
        <v>46464</v>
      </c>
      <c r="G80" s="63">
        <f>G81+G82+G83+G84+G85+G86+G87</f>
        <v>21097</v>
      </c>
      <c r="H80" s="158">
        <v>800046</v>
      </c>
      <c r="I80" s="6"/>
      <c r="J80" s="25"/>
      <c r="K80" s="6"/>
      <c r="L80" s="6"/>
    </row>
    <row r="81" spans="1:12">
      <c r="A81" s="88" t="s">
        <v>234</v>
      </c>
      <c r="B81" s="88"/>
      <c r="C81" s="89">
        <v>4613</v>
      </c>
      <c r="D81" s="89">
        <v>15392</v>
      </c>
      <c r="E81" s="89">
        <v>23032</v>
      </c>
      <c r="F81" s="89">
        <v>11616</v>
      </c>
      <c r="G81" s="89">
        <v>5274</v>
      </c>
      <c r="H81" s="158">
        <v>800047</v>
      </c>
      <c r="I81" s="6"/>
      <c r="J81" s="25"/>
      <c r="K81" s="6"/>
      <c r="L81" s="6"/>
    </row>
    <row r="82" spans="1:12">
      <c r="A82" s="88" t="s">
        <v>235</v>
      </c>
      <c r="B82" s="107"/>
      <c r="C82" s="89">
        <v>0</v>
      </c>
      <c r="D82" s="89">
        <v>0</v>
      </c>
      <c r="E82" s="89">
        <v>0</v>
      </c>
      <c r="F82" s="89">
        <v>0</v>
      </c>
      <c r="G82" s="89">
        <v>0</v>
      </c>
      <c r="H82" s="158">
        <v>800048</v>
      </c>
      <c r="I82" s="6"/>
      <c r="J82" s="25"/>
      <c r="K82" s="6"/>
      <c r="L82" s="6"/>
    </row>
    <row r="83" spans="1:12">
      <c r="A83" s="88" t="s">
        <v>236</v>
      </c>
      <c r="B83" s="88"/>
      <c r="C83" s="89">
        <v>15987</v>
      </c>
      <c r="D83" s="89">
        <v>46174</v>
      </c>
      <c r="E83" s="89">
        <v>69097</v>
      </c>
      <c r="F83" s="89">
        <v>34848</v>
      </c>
      <c r="G83" s="89">
        <v>15823</v>
      </c>
      <c r="H83" s="158">
        <v>800049</v>
      </c>
      <c r="I83" s="6"/>
      <c r="J83" s="25"/>
      <c r="K83" s="6"/>
      <c r="L83" s="6"/>
    </row>
    <row r="84" spans="1:12">
      <c r="A84" s="88" t="s">
        <v>237</v>
      </c>
      <c r="B84" s="88"/>
      <c r="C84" s="89">
        <v>0</v>
      </c>
      <c r="D84" s="89">
        <v>0</v>
      </c>
      <c r="E84" s="89">
        <v>0</v>
      </c>
      <c r="F84" s="89">
        <v>0</v>
      </c>
      <c r="G84" s="89">
        <v>0</v>
      </c>
      <c r="H84" s="158">
        <v>800050</v>
      </c>
      <c r="I84" s="6"/>
      <c r="J84" s="25"/>
      <c r="K84" s="6"/>
      <c r="L84" s="6"/>
    </row>
    <row r="85" spans="1:12">
      <c r="A85" s="88" t="s">
        <v>238</v>
      </c>
      <c r="B85" s="88"/>
      <c r="C85" s="89">
        <v>0</v>
      </c>
      <c r="D85" s="89">
        <v>0</v>
      </c>
      <c r="E85" s="89">
        <v>0</v>
      </c>
      <c r="F85" s="89">
        <v>0</v>
      </c>
      <c r="G85" s="89">
        <v>0</v>
      </c>
      <c r="H85" s="158">
        <v>800051</v>
      </c>
      <c r="I85" s="6"/>
      <c r="J85" s="25"/>
      <c r="K85" s="6"/>
      <c r="L85" s="6"/>
    </row>
    <row r="86" spans="1:12">
      <c r="A86" s="88" t="s">
        <v>239</v>
      </c>
      <c r="B86" s="88"/>
      <c r="C86" s="89">
        <v>0</v>
      </c>
      <c r="D86" s="89">
        <v>0</v>
      </c>
      <c r="E86" s="89">
        <v>0</v>
      </c>
      <c r="F86" s="89">
        <v>0</v>
      </c>
      <c r="G86" s="89">
        <v>0</v>
      </c>
      <c r="H86" s="158">
        <v>800052</v>
      </c>
      <c r="I86" s="6"/>
      <c r="J86" s="25"/>
      <c r="K86" s="6"/>
      <c r="L86" s="6"/>
    </row>
    <row r="87" spans="1:12">
      <c r="A87" s="88" t="s">
        <v>240</v>
      </c>
      <c r="B87" s="88"/>
      <c r="C87" s="89">
        <v>0</v>
      </c>
      <c r="D87" s="89">
        <v>0</v>
      </c>
      <c r="E87" s="89">
        <v>0</v>
      </c>
      <c r="F87" s="89">
        <v>0</v>
      </c>
      <c r="G87" s="89">
        <v>0</v>
      </c>
      <c r="H87" s="158">
        <v>800053</v>
      </c>
      <c r="I87" s="6"/>
      <c r="J87" s="25"/>
      <c r="K87" s="6"/>
      <c r="L87" s="6"/>
    </row>
    <row r="88" spans="1:12" ht="10.9" customHeight="1">
      <c r="A88" s="59"/>
      <c r="B88" s="59"/>
      <c r="C88" s="87"/>
      <c r="D88" s="87"/>
      <c r="E88" s="87"/>
      <c r="F88" s="87"/>
      <c r="G88" s="87"/>
      <c r="H88" t="s">
        <v>324</v>
      </c>
      <c r="I88" s="6"/>
      <c r="J88" s="25"/>
      <c r="K88" s="6"/>
      <c r="L88" s="6"/>
    </row>
    <row r="89" spans="1:12">
      <c r="A89" s="62" t="s">
        <v>330</v>
      </c>
      <c r="B89" s="59"/>
      <c r="C89" s="78">
        <v>0</v>
      </c>
      <c r="D89" s="78">
        <v>0</v>
      </c>
      <c r="E89" s="78">
        <v>0</v>
      </c>
      <c r="F89" s="78">
        <v>0</v>
      </c>
      <c r="G89" s="78">
        <v>0</v>
      </c>
      <c r="H89" s="158">
        <v>800054</v>
      </c>
      <c r="I89" s="6"/>
      <c r="J89" s="25"/>
      <c r="K89" s="6"/>
      <c r="L89" s="6"/>
    </row>
    <row r="90" spans="1:12" ht="13.5" thickBot="1">
      <c r="A90" s="59"/>
      <c r="B90" s="59"/>
      <c r="C90" s="87"/>
      <c r="D90" s="87"/>
      <c r="E90" s="87"/>
      <c r="F90" s="87"/>
      <c r="G90" s="87"/>
      <c r="H90" t="s">
        <v>324</v>
      </c>
      <c r="I90" s="6"/>
      <c r="J90" s="25"/>
      <c r="K90" s="6"/>
      <c r="L90" s="6"/>
    </row>
    <row r="91" spans="1:12" ht="17.25" thickBot="1">
      <c r="A91" s="94" t="s">
        <v>241</v>
      </c>
      <c r="B91" s="108"/>
      <c r="C91" s="96">
        <f>C6+C44+C65</f>
        <v>1667852</v>
      </c>
      <c r="D91" s="96">
        <f>D6+D44+D65</f>
        <v>1782631</v>
      </c>
      <c r="E91" s="96">
        <f>E6+E44+E65</f>
        <v>1847748</v>
      </c>
      <c r="F91" s="96">
        <f>F6+F44+F65</f>
        <v>1835352</v>
      </c>
      <c r="G91" s="97">
        <f>G6+G44+G65</f>
        <v>1841956</v>
      </c>
      <c r="H91" s="158">
        <v>800055</v>
      </c>
      <c r="I91" s="6"/>
      <c r="J91" s="25"/>
      <c r="K91" s="6"/>
      <c r="L91" s="6"/>
    </row>
  </sheetData>
  <sheetProtection algorithmName="SHA-512" hashValue="1HMelWyW68Qh0enCA8bPLDjs1J0JXKGqqMtCbUvi7V6jCqSF/fy0QamGZc+aMxRkPLz0oMU8OxO+/nqncxbv3Q==" saltValue="faXfH7W202srnBHvfwHw8A==" spinCount="100000" sheet="1" selectLockedCells="1"/>
  <mergeCells count="1">
    <mergeCell ref="D3:G3"/>
  </mergeCells>
  <phoneticPr fontId="0" type="noConversion"/>
  <pageMargins left="0.4" right="0.19" top="0.26" bottom="0.24" header="0" footer="0"/>
  <pageSetup paperSize="9" scale="67" orientation="landscape" r:id="rId1"/>
  <headerFooter alignWithMargins="0"/>
  <rowBreaks count="1" manualBreakCount="1">
    <brk id="6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Hoja11"/>
  <dimension ref="A1:C32"/>
  <sheetViews>
    <sheetView zoomScale="90" workbookViewId="0">
      <selection activeCell="A32" sqref="A32:C32"/>
    </sheetView>
  </sheetViews>
  <sheetFormatPr baseColWidth="10" defaultRowHeight="12.75"/>
  <cols>
    <col min="1" max="1" width="95.5703125" style="109" customWidth="1"/>
    <col min="2" max="2" width="3.28515625" style="109" bestFit="1" customWidth="1"/>
    <col min="3" max="3" width="25.28515625" bestFit="1" customWidth="1"/>
    <col min="5" max="5" width="147.42578125" bestFit="1" customWidth="1"/>
  </cols>
  <sheetData>
    <row r="1" spans="1:3">
      <c r="A1" s="109" t="s">
        <v>298</v>
      </c>
      <c r="B1" s="109">
        <v>1</v>
      </c>
      <c r="C1" t="s">
        <v>291</v>
      </c>
    </row>
    <row r="2" spans="1:3">
      <c r="A2" s="109" t="s">
        <v>289</v>
      </c>
      <c r="B2" s="109">
        <v>2</v>
      </c>
      <c r="C2" t="s">
        <v>290</v>
      </c>
    </row>
    <row r="3" spans="1:3">
      <c r="A3" s="109" t="s">
        <v>299</v>
      </c>
      <c r="B3" s="109">
        <v>3</v>
      </c>
      <c r="C3" t="s">
        <v>300</v>
      </c>
    </row>
    <row r="4" spans="1:3">
      <c r="A4" s="109" t="s">
        <v>301</v>
      </c>
      <c r="B4" s="109">
        <v>4</v>
      </c>
      <c r="C4" t="s">
        <v>275</v>
      </c>
    </row>
    <row r="5" spans="1:3">
      <c r="A5" s="109" t="s">
        <v>276</v>
      </c>
      <c r="B5" s="109">
        <v>5</v>
      </c>
      <c r="C5" t="s">
        <v>309</v>
      </c>
    </row>
    <row r="6" spans="1:3">
      <c r="A6" s="109" t="s">
        <v>292</v>
      </c>
      <c r="B6" s="109">
        <v>6</v>
      </c>
      <c r="C6" t="s">
        <v>293</v>
      </c>
    </row>
    <row r="7" spans="1:3">
      <c r="A7" s="152" t="s">
        <v>307</v>
      </c>
      <c r="B7" s="109">
        <v>7</v>
      </c>
      <c r="C7" s="59" t="s">
        <v>308</v>
      </c>
    </row>
    <row r="8" spans="1:3">
      <c r="A8" s="109" t="s">
        <v>296</v>
      </c>
      <c r="B8" s="109">
        <v>8</v>
      </c>
      <c r="C8" t="s">
        <v>297</v>
      </c>
    </row>
    <row r="9" spans="1:3">
      <c r="A9" s="152" t="s">
        <v>334</v>
      </c>
      <c r="B9" s="109">
        <v>9</v>
      </c>
      <c r="C9" s="168" t="s">
        <v>338</v>
      </c>
    </row>
    <row r="10" spans="1:3">
      <c r="A10" s="152" t="s">
        <v>319</v>
      </c>
      <c r="B10" s="109">
        <v>10</v>
      </c>
      <c r="C10" s="59" t="s">
        <v>318</v>
      </c>
    </row>
    <row r="11" spans="1:3">
      <c r="A11" s="109" t="s">
        <v>317</v>
      </c>
      <c r="B11" s="109">
        <v>11</v>
      </c>
      <c r="C11" s="153">
        <v>112</v>
      </c>
    </row>
    <row r="12" spans="1:3">
      <c r="A12" s="109" t="s">
        <v>287</v>
      </c>
      <c r="B12" s="109">
        <v>12</v>
      </c>
      <c r="C12" t="s">
        <v>288</v>
      </c>
    </row>
    <row r="13" spans="1:3">
      <c r="A13" s="109" t="s">
        <v>332</v>
      </c>
      <c r="B13" s="109">
        <v>13</v>
      </c>
      <c r="C13" t="s">
        <v>331</v>
      </c>
    </row>
    <row r="14" spans="1:3">
      <c r="A14" s="109" t="s">
        <v>277</v>
      </c>
      <c r="B14" s="109">
        <v>14</v>
      </c>
      <c r="C14" t="s">
        <v>278</v>
      </c>
    </row>
    <row r="15" spans="1:3">
      <c r="A15" s="109" t="s">
        <v>279</v>
      </c>
      <c r="B15" s="109">
        <v>15</v>
      </c>
      <c r="C15" t="s">
        <v>280</v>
      </c>
    </row>
    <row r="16" spans="1:3">
      <c r="A16" s="109" t="s">
        <v>321</v>
      </c>
      <c r="B16" s="109">
        <v>16</v>
      </c>
      <c r="C16" t="s">
        <v>322</v>
      </c>
    </row>
    <row r="17" spans="1:3">
      <c r="A17" s="109" t="s">
        <v>320</v>
      </c>
      <c r="B17" s="109">
        <v>17</v>
      </c>
      <c r="C17" t="s">
        <v>323</v>
      </c>
    </row>
    <row r="18" spans="1:3">
      <c r="A18" s="109" t="s">
        <v>281</v>
      </c>
      <c r="B18" s="109">
        <v>18</v>
      </c>
      <c r="C18" t="s">
        <v>282</v>
      </c>
    </row>
    <row r="19" spans="1:3">
      <c r="A19" s="109" t="s">
        <v>283</v>
      </c>
      <c r="B19" s="109">
        <v>19</v>
      </c>
      <c r="C19" t="s">
        <v>284</v>
      </c>
    </row>
    <row r="20" spans="1:3">
      <c r="A20" s="109" t="s">
        <v>285</v>
      </c>
      <c r="B20" s="109">
        <v>20</v>
      </c>
      <c r="C20" t="s">
        <v>286</v>
      </c>
    </row>
    <row r="21" spans="1:3">
      <c r="A21" s="109" t="s">
        <v>302</v>
      </c>
      <c r="B21" s="109">
        <v>21</v>
      </c>
      <c r="C21" t="s">
        <v>294</v>
      </c>
    </row>
    <row r="22" spans="1:3">
      <c r="A22" s="109" t="s">
        <v>303</v>
      </c>
      <c r="B22" s="109">
        <v>22</v>
      </c>
      <c r="C22" t="s">
        <v>316</v>
      </c>
    </row>
    <row r="23" spans="1:3">
      <c r="A23" s="152" t="s">
        <v>305</v>
      </c>
      <c r="B23" s="109">
        <v>23</v>
      </c>
      <c r="C23" s="59" t="s">
        <v>306</v>
      </c>
    </row>
    <row r="24" spans="1:3">
      <c r="A24" s="152" t="s">
        <v>304</v>
      </c>
      <c r="B24" s="109">
        <v>24</v>
      </c>
      <c r="C24" s="59" t="s">
        <v>295</v>
      </c>
    </row>
    <row r="25" spans="1:3">
      <c r="A25" s="152" t="s">
        <v>310</v>
      </c>
      <c r="B25" s="109">
        <v>25</v>
      </c>
      <c r="C25" s="59" t="s">
        <v>311</v>
      </c>
    </row>
    <row r="26" spans="1:3">
      <c r="A26" s="152" t="s">
        <v>312</v>
      </c>
      <c r="B26" s="109">
        <v>26</v>
      </c>
      <c r="C26" s="59" t="s">
        <v>313</v>
      </c>
    </row>
    <row r="27" spans="1:3">
      <c r="A27" s="152" t="s">
        <v>314</v>
      </c>
      <c r="B27" s="109">
        <v>27</v>
      </c>
      <c r="C27" s="59" t="s">
        <v>315</v>
      </c>
    </row>
    <row r="28" spans="1:3">
      <c r="A28" s="152" t="s">
        <v>327</v>
      </c>
      <c r="B28" s="109">
        <v>31</v>
      </c>
      <c r="C28" s="59" t="s">
        <v>326</v>
      </c>
    </row>
    <row r="29" spans="1:3">
      <c r="A29" s="152" t="s">
        <v>328</v>
      </c>
      <c r="B29" s="109">
        <v>32</v>
      </c>
      <c r="C29" t="s">
        <v>325</v>
      </c>
    </row>
    <row r="30" spans="1:3">
      <c r="A30" s="152" t="s">
        <v>333</v>
      </c>
      <c r="B30" s="109">
        <v>33</v>
      </c>
      <c r="C30" t="s">
        <v>339</v>
      </c>
    </row>
    <row r="31" spans="1:3">
      <c r="A31" t="s">
        <v>341</v>
      </c>
      <c r="B31" s="109">
        <v>35</v>
      </c>
      <c r="C31" t="s">
        <v>340</v>
      </c>
    </row>
    <row r="32" spans="1:3">
      <c r="A32" t="s">
        <v>343</v>
      </c>
      <c r="B32" s="109">
        <v>36</v>
      </c>
      <c r="C32" t="s">
        <v>342</v>
      </c>
    </row>
  </sheetData>
  <sheetProtection selectLockedCells="1"/>
  <phoneticPr fontId="16" type="noConversion"/>
  <pageMargins left="0.75" right="0.75" top="1" bottom="1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DATOS EMPRESA</vt:lpstr>
      <vt:lpstr>EXPLOTACIÓN</vt:lpstr>
      <vt:lpstr>CAPITAL</vt:lpstr>
      <vt:lpstr>ACTIVO</vt:lpstr>
      <vt:lpstr>PATRIMONIO NETO Y PASIVO</vt:lpstr>
      <vt:lpstr>CODIGOS EMPRESA</vt:lpstr>
      <vt:lpstr>ListaEmpresas</vt:lpstr>
      <vt:lpstr>NombresEmpresas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RICARDO</cp:lastModifiedBy>
  <cp:lastPrinted>2018-06-04T12:30:32Z</cp:lastPrinted>
  <dcterms:created xsi:type="dcterms:W3CDTF">1996-11-27T10:00:04Z</dcterms:created>
  <dcterms:modified xsi:type="dcterms:W3CDTF">2021-09-21T09:51:25Z</dcterms:modified>
</cp:coreProperties>
</file>